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8c7c72017962902/FMA/Membership Reports/2026-27/"/>
    </mc:Choice>
  </mc:AlternateContent>
  <xr:revisionPtr revIDLastSave="19" documentId="8_{4AF7591F-7B44-4822-B11C-C7F686E42457}" xr6:coauthVersionLast="47" xr6:coauthVersionMax="47" xr10:uidLastSave="{3513F982-DFF7-449F-9C87-C85CFA4961E8}"/>
  <bookViews>
    <workbookView xWindow="-108" yWindow="-108" windowWidth="41496" windowHeight="16776" firstSheet="2" activeTab="2" xr2:uid="{CEE7CDA5-3D25-4280-8154-8C0652D608CB}"/>
  </bookViews>
  <sheets>
    <sheet name="AAA Competition(Master)" sheetId="1" state="hidden" r:id="rId1"/>
    <sheet name="MC Sheet" sheetId="3" state="hidden" r:id="rId2"/>
    <sheet name="AAA Competition Sorted" sheetId="2" r:id="rId3"/>
  </sheets>
  <definedNames>
    <definedName name="_xlnm._FilterDatabase" localSheetId="2" hidden="1">'AAA Competition Sorted'!$A$4:$G$121</definedName>
    <definedName name="_xlnm._FilterDatabase" localSheetId="0" hidden="1">'AAA Competition(Master)'!$A$2:$G$120</definedName>
    <definedName name="_xlnm._FilterDatabase" localSheetId="1" hidden="1">'MC Sheet'!$A$1:$D$1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2" l="1"/>
  <c r="F3" i="2"/>
  <c r="A60" i="2"/>
  <c r="A73" i="2"/>
  <c r="A17" i="2"/>
  <c r="A89" i="2"/>
  <c r="A44" i="2"/>
  <c r="A99" i="2"/>
  <c r="A83" i="2"/>
  <c r="A12" i="2"/>
  <c r="A113" i="2"/>
  <c r="B3" i="3"/>
  <c r="B4" i="3"/>
  <c r="B5" i="3"/>
  <c r="B6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2" i="3"/>
  <c r="B43" i="3"/>
  <c r="B44" i="3"/>
  <c r="B45" i="3"/>
  <c r="B46" i="3"/>
  <c r="B47" i="3"/>
  <c r="B48" i="3"/>
  <c r="B49" i="3"/>
  <c r="B50" i="3"/>
  <c r="B51" i="3"/>
  <c r="B52" i="3"/>
  <c r="B53" i="3"/>
  <c r="B54" i="3"/>
  <c r="B55" i="3"/>
  <c r="B56" i="3"/>
  <c r="B57" i="3"/>
  <c r="B58" i="3"/>
  <c r="B59" i="3"/>
  <c r="B60" i="3"/>
  <c r="B61" i="3"/>
  <c r="B62" i="3"/>
  <c r="B63" i="3"/>
  <c r="B64" i="3"/>
  <c r="B65" i="3"/>
  <c r="B66" i="3"/>
  <c r="B67" i="3"/>
  <c r="B68" i="3"/>
  <c r="B69" i="3"/>
  <c r="B70" i="3"/>
  <c r="B71" i="3"/>
  <c r="B72" i="3"/>
  <c r="B73" i="3"/>
  <c r="B74" i="3"/>
  <c r="B75" i="3"/>
  <c r="B76" i="3"/>
  <c r="B77" i="3"/>
  <c r="B78" i="3"/>
  <c r="B79" i="3"/>
  <c r="B80" i="3"/>
  <c r="B81" i="3"/>
  <c r="B82" i="3"/>
  <c r="B83" i="3"/>
  <c r="B84" i="3"/>
  <c r="B85" i="3"/>
  <c r="B86" i="3"/>
  <c r="B87" i="3"/>
  <c r="B88" i="3"/>
  <c r="B89" i="3"/>
  <c r="B90" i="3"/>
  <c r="B91" i="3"/>
  <c r="B92" i="3"/>
  <c r="B93" i="3"/>
  <c r="B94" i="3"/>
  <c r="B95" i="3"/>
  <c r="B96" i="3"/>
  <c r="B97" i="3"/>
  <c r="B98" i="3"/>
  <c r="B2" i="3"/>
  <c r="G14" i="1"/>
  <c r="B83" i="2"/>
  <c r="C83" i="2"/>
  <c r="D83" i="2"/>
  <c r="B33" i="2"/>
  <c r="C33" i="2"/>
  <c r="D33" i="2"/>
  <c r="B49" i="2"/>
  <c r="C49" i="2"/>
  <c r="D49" i="2"/>
  <c r="B29" i="2"/>
  <c r="C29" i="2"/>
  <c r="D29" i="2"/>
  <c r="A72" i="2"/>
  <c r="B72" i="2"/>
  <c r="C72" i="2"/>
  <c r="D72" i="2"/>
  <c r="B76" i="2"/>
  <c r="C76" i="2"/>
  <c r="D76" i="2"/>
  <c r="A93" i="2"/>
  <c r="B93" i="2"/>
  <c r="C93" i="2"/>
  <c r="D93" i="2"/>
  <c r="A31" i="2"/>
  <c r="B31" i="2"/>
  <c r="C31" i="2"/>
  <c r="D31" i="2"/>
  <c r="B37" i="2"/>
  <c r="C37" i="2"/>
  <c r="D37" i="2"/>
  <c r="A26" i="2"/>
  <c r="B26" i="2"/>
  <c r="C26" i="2"/>
  <c r="D26" i="2"/>
  <c r="B53" i="2"/>
  <c r="C53" i="2"/>
  <c r="D53" i="2"/>
  <c r="B73" i="2"/>
  <c r="C73" i="2"/>
  <c r="D73" i="2"/>
  <c r="A120" i="2"/>
  <c r="B120" i="2"/>
  <c r="C120" i="2"/>
  <c r="D120" i="2"/>
  <c r="A61" i="2"/>
  <c r="B61" i="2"/>
  <c r="C61" i="2"/>
  <c r="D61" i="2"/>
  <c r="B60" i="2"/>
  <c r="C60" i="2"/>
  <c r="D60" i="2"/>
  <c r="A106" i="2"/>
  <c r="B106" i="2"/>
  <c r="C106" i="2"/>
  <c r="D106" i="2"/>
  <c r="B22" i="2"/>
  <c r="C22" i="2"/>
  <c r="D22" i="2"/>
  <c r="B103" i="2"/>
  <c r="C103" i="2"/>
  <c r="D103" i="2"/>
  <c r="A64" i="2"/>
  <c r="B64" i="2"/>
  <c r="C64" i="2"/>
  <c r="D64" i="2"/>
  <c r="B99" i="2"/>
  <c r="C99" i="2"/>
  <c r="D99" i="2"/>
  <c r="A9" i="2"/>
  <c r="B9" i="2"/>
  <c r="C9" i="2"/>
  <c r="D9" i="2"/>
  <c r="A21" i="2"/>
  <c r="B21" i="2"/>
  <c r="C21" i="2"/>
  <c r="D21" i="2"/>
  <c r="A112" i="2"/>
  <c r="B112" i="2"/>
  <c r="C112" i="2"/>
  <c r="D112" i="2"/>
  <c r="A104" i="2"/>
  <c r="B104" i="2"/>
  <c r="C104" i="2"/>
  <c r="D104" i="2"/>
  <c r="A108" i="2"/>
  <c r="B108" i="2"/>
  <c r="C108" i="2"/>
  <c r="D108" i="2"/>
  <c r="A110" i="2"/>
  <c r="B110" i="2"/>
  <c r="C110" i="2"/>
  <c r="D110" i="2"/>
  <c r="B95" i="2"/>
  <c r="C95" i="2"/>
  <c r="D95" i="2"/>
  <c r="A6" i="2"/>
  <c r="B6" i="2"/>
  <c r="C6" i="2"/>
  <c r="D6" i="2"/>
  <c r="A82" i="2"/>
  <c r="B82" i="2"/>
  <c r="C82" i="2"/>
  <c r="D82" i="2"/>
  <c r="B62" i="2"/>
  <c r="C62" i="2"/>
  <c r="D62" i="2"/>
  <c r="A8" i="2"/>
  <c r="B8" i="2"/>
  <c r="C8" i="2"/>
  <c r="D8" i="2"/>
  <c r="A118" i="2"/>
  <c r="B118" i="2"/>
  <c r="C118" i="2"/>
  <c r="D118" i="2"/>
  <c r="B114" i="2"/>
  <c r="C114" i="2"/>
  <c r="D114" i="2"/>
  <c r="B41" i="2"/>
  <c r="C41" i="2"/>
  <c r="D41" i="2"/>
  <c r="B7" i="2"/>
  <c r="C7" i="2"/>
  <c r="D7" i="2"/>
  <c r="A101" i="2"/>
  <c r="B101" i="2"/>
  <c r="C101" i="2"/>
  <c r="D101" i="2"/>
  <c r="B17" i="2"/>
  <c r="C17" i="2"/>
  <c r="D17" i="2"/>
  <c r="A30" i="2"/>
  <c r="B30" i="2"/>
  <c r="C30" i="2"/>
  <c r="D30" i="2"/>
  <c r="B11" i="2"/>
  <c r="C11" i="2"/>
  <c r="D11" i="2"/>
  <c r="A42" i="2"/>
  <c r="B42" i="2"/>
  <c r="C42" i="2"/>
  <c r="D42" i="2"/>
  <c r="A90" i="2"/>
  <c r="B90" i="2"/>
  <c r="C90" i="2"/>
  <c r="D90" i="2"/>
  <c r="A15" i="2"/>
  <c r="B15" i="2"/>
  <c r="C15" i="2"/>
  <c r="D15" i="2"/>
  <c r="B70" i="2"/>
  <c r="C70" i="2"/>
  <c r="D70" i="2"/>
  <c r="A67" i="2"/>
  <c r="B67" i="2"/>
  <c r="C67" i="2"/>
  <c r="D67" i="2"/>
  <c r="B75" i="2"/>
  <c r="C75" i="2"/>
  <c r="D75" i="2"/>
  <c r="B45" i="2"/>
  <c r="C45" i="2"/>
  <c r="D45" i="2"/>
  <c r="B97" i="2"/>
  <c r="C97" i="2"/>
  <c r="D97" i="2"/>
  <c r="A65" i="2"/>
  <c r="B65" i="2"/>
  <c r="C65" i="2"/>
  <c r="D65" i="2"/>
  <c r="A20" i="2"/>
  <c r="B20" i="2"/>
  <c r="C20" i="2"/>
  <c r="D20" i="2"/>
  <c r="A111" i="2"/>
  <c r="B111" i="2"/>
  <c r="C111" i="2"/>
  <c r="D111" i="2"/>
  <c r="A116" i="2"/>
  <c r="B116" i="2"/>
  <c r="C116" i="2"/>
  <c r="D116" i="2"/>
  <c r="A68" i="2"/>
  <c r="B68" i="2"/>
  <c r="C68" i="2"/>
  <c r="D68" i="2"/>
  <c r="A94" i="2"/>
  <c r="B94" i="2"/>
  <c r="C94" i="2"/>
  <c r="D94" i="2"/>
  <c r="B10" i="2"/>
  <c r="C10" i="2"/>
  <c r="D10" i="2"/>
  <c r="A25" i="2"/>
  <c r="B25" i="2"/>
  <c r="C25" i="2"/>
  <c r="D25" i="2"/>
  <c r="A54" i="2"/>
  <c r="B54" i="2"/>
  <c r="C54" i="2"/>
  <c r="D54" i="2"/>
  <c r="A24" i="2"/>
  <c r="B24" i="2"/>
  <c r="C24" i="2"/>
  <c r="D24" i="2"/>
  <c r="A86" i="2"/>
  <c r="B86" i="2"/>
  <c r="C86" i="2"/>
  <c r="D86" i="2"/>
  <c r="B109" i="2"/>
  <c r="C109" i="2"/>
  <c r="D109" i="2"/>
  <c r="A79" i="2"/>
  <c r="B79" i="2"/>
  <c r="C79" i="2"/>
  <c r="D79" i="2"/>
  <c r="B18" i="2"/>
  <c r="C18" i="2"/>
  <c r="D18" i="2"/>
  <c r="B51" i="2"/>
  <c r="C51" i="2"/>
  <c r="D51" i="2"/>
  <c r="A47" i="2"/>
  <c r="B47" i="2"/>
  <c r="C47" i="2"/>
  <c r="D47" i="2"/>
  <c r="A63" i="2"/>
  <c r="B63" i="2"/>
  <c r="C63" i="2"/>
  <c r="D63" i="2"/>
  <c r="B34" i="2"/>
  <c r="C34" i="2"/>
  <c r="D34" i="2"/>
  <c r="B38" i="2"/>
  <c r="C38" i="2"/>
  <c r="D38" i="2"/>
  <c r="A81" i="2"/>
  <c r="B81" i="2"/>
  <c r="C81" i="2"/>
  <c r="D81" i="2"/>
  <c r="A88" i="2"/>
  <c r="B88" i="2"/>
  <c r="C88" i="2"/>
  <c r="D88" i="2"/>
  <c r="A71" i="2"/>
  <c r="B71" i="2"/>
  <c r="C71" i="2"/>
  <c r="D71" i="2"/>
  <c r="B39" i="2"/>
  <c r="C39" i="2"/>
  <c r="D39" i="2"/>
  <c r="B87" i="2"/>
  <c r="C87" i="2"/>
  <c r="D87" i="2"/>
  <c r="B92" i="2"/>
  <c r="C92" i="2"/>
  <c r="D92" i="2"/>
  <c r="A5" i="2"/>
  <c r="B5" i="2"/>
  <c r="C5" i="2"/>
  <c r="D5" i="2"/>
  <c r="B28" i="2"/>
  <c r="C28" i="2"/>
  <c r="D28" i="2"/>
  <c r="A14" i="2"/>
  <c r="B14" i="2"/>
  <c r="C14" i="2"/>
  <c r="D14" i="2"/>
  <c r="B55" i="2"/>
  <c r="C55" i="2"/>
  <c r="D55" i="2"/>
  <c r="A43" i="2"/>
  <c r="B43" i="2"/>
  <c r="C43" i="2"/>
  <c r="D43" i="2"/>
  <c r="B57" i="2"/>
  <c r="C57" i="2"/>
  <c r="D57" i="2"/>
  <c r="A98" i="2"/>
  <c r="B98" i="2"/>
  <c r="C98" i="2"/>
  <c r="D98" i="2"/>
  <c r="B56" i="2"/>
  <c r="C56" i="2"/>
  <c r="D56" i="2"/>
  <c r="A107" i="2"/>
  <c r="B107" i="2"/>
  <c r="C107" i="2"/>
  <c r="D107" i="2"/>
  <c r="A121" i="2"/>
  <c r="B121" i="2"/>
  <c r="C121" i="2"/>
  <c r="D121" i="2"/>
  <c r="B44" i="2"/>
  <c r="C44" i="2"/>
  <c r="D44" i="2"/>
  <c r="B100" i="2"/>
  <c r="C100" i="2"/>
  <c r="D100" i="2"/>
  <c r="A23" i="2"/>
  <c r="B23" i="2"/>
  <c r="C23" i="2"/>
  <c r="D23" i="2"/>
  <c r="B78" i="2"/>
  <c r="C78" i="2"/>
  <c r="D78" i="2"/>
  <c r="A85" i="2"/>
  <c r="B85" i="2"/>
  <c r="C85" i="2"/>
  <c r="D85" i="2"/>
  <c r="A66" i="2"/>
  <c r="B66" i="2"/>
  <c r="C66" i="2"/>
  <c r="D66" i="2"/>
  <c r="B117" i="2"/>
  <c r="C117" i="2"/>
  <c r="D117" i="2"/>
  <c r="A96" i="2"/>
  <c r="B96" i="2"/>
  <c r="C96" i="2"/>
  <c r="D96" i="2"/>
  <c r="B69" i="2"/>
  <c r="C69" i="2"/>
  <c r="D69" i="2"/>
  <c r="B50" i="2"/>
  <c r="C50" i="2"/>
  <c r="D50" i="2"/>
  <c r="A52" i="2"/>
  <c r="B52" i="2"/>
  <c r="C52" i="2"/>
  <c r="D52" i="2"/>
  <c r="B13" i="2"/>
  <c r="C13" i="2"/>
  <c r="D13" i="2"/>
  <c r="B48" i="2"/>
  <c r="C48" i="2"/>
  <c r="D48" i="2"/>
  <c r="B58" i="2"/>
  <c r="C58" i="2"/>
  <c r="D58" i="2"/>
  <c r="B12" i="2"/>
  <c r="C12" i="2"/>
  <c r="D12" i="2"/>
  <c r="A46" i="2"/>
  <c r="B46" i="2"/>
  <c r="C46" i="2"/>
  <c r="D46" i="2"/>
  <c r="B16" i="2"/>
  <c r="C16" i="2"/>
  <c r="D16" i="2"/>
  <c r="B36" i="2"/>
  <c r="C36" i="2"/>
  <c r="D36" i="2"/>
  <c r="B113" i="2"/>
  <c r="C113" i="2"/>
  <c r="D113" i="2"/>
  <c r="B35" i="2"/>
  <c r="C35" i="2"/>
  <c r="D35" i="2"/>
  <c r="B74" i="2"/>
  <c r="C74" i="2"/>
  <c r="D74" i="2"/>
  <c r="B119" i="2"/>
  <c r="C119" i="2"/>
  <c r="D119" i="2"/>
  <c r="A32" i="2"/>
  <c r="B32" i="2"/>
  <c r="C32" i="2"/>
  <c r="D32" i="2"/>
  <c r="A91" i="2"/>
  <c r="B91" i="2"/>
  <c r="C91" i="2"/>
  <c r="D91" i="2"/>
  <c r="A77" i="2"/>
  <c r="B77" i="2"/>
  <c r="C77" i="2"/>
  <c r="D77" i="2"/>
  <c r="B115" i="2"/>
  <c r="C115" i="2"/>
  <c r="D115" i="2"/>
  <c r="A27" i="2"/>
  <c r="B27" i="2"/>
  <c r="C27" i="2"/>
  <c r="D27" i="2"/>
  <c r="B105" i="2"/>
  <c r="C105" i="2"/>
  <c r="D105" i="2"/>
  <c r="A84" i="2"/>
  <c r="B84" i="2"/>
  <c r="C84" i="2"/>
  <c r="D84" i="2"/>
  <c r="B19" i="2"/>
  <c r="C19" i="2"/>
  <c r="D19" i="2"/>
  <c r="B80" i="2"/>
  <c r="C80" i="2"/>
  <c r="D80" i="2"/>
  <c r="B40" i="2"/>
  <c r="C40" i="2"/>
  <c r="D40" i="2"/>
  <c r="B89" i="2"/>
  <c r="C89" i="2"/>
  <c r="D89" i="2"/>
  <c r="B102" i="2"/>
  <c r="C102" i="2"/>
  <c r="D102" i="2"/>
  <c r="B59" i="2"/>
  <c r="C59" i="2"/>
  <c r="D59" i="2"/>
  <c r="A59" i="2"/>
  <c r="G119" i="1" l="1"/>
  <c r="G59" i="1"/>
  <c r="A3" i="2"/>
  <c r="G106" i="1"/>
  <c r="G118" i="1"/>
  <c r="G71" i="1"/>
  <c r="G83" i="1"/>
  <c r="G82" i="1"/>
  <c r="G22" i="1"/>
  <c r="G45" i="1"/>
  <c r="G115" i="1"/>
  <c r="G103" i="1"/>
  <c r="G92" i="1"/>
  <c r="G80" i="1"/>
  <c r="G68" i="1"/>
  <c r="G56" i="1"/>
  <c r="G105" i="1"/>
  <c r="G57" i="1"/>
  <c r="G117" i="1"/>
  <c r="G93" i="1"/>
  <c r="G79" i="1"/>
  <c r="G113" i="1"/>
  <c r="G102" i="1"/>
  <c r="G90" i="1"/>
  <c r="G78" i="1"/>
  <c r="G66" i="1"/>
  <c r="G54" i="1"/>
  <c r="G30" i="1"/>
  <c r="G18" i="1"/>
  <c r="G7" i="1"/>
  <c r="G34" i="1"/>
  <c r="G112" i="1"/>
  <c r="G101" i="1"/>
  <c r="G89" i="1"/>
  <c r="G77" i="1"/>
  <c r="G53" i="1"/>
  <c r="G29" i="1"/>
  <c r="G70" i="1"/>
  <c r="G55" i="1"/>
  <c r="G100" i="1"/>
  <c r="G88" i="1"/>
  <c r="G76" i="1"/>
  <c r="G64" i="1"/>
  <c r="G52" i="1"/>
  <c r="G40" i="1"/>
  <c r="G28" i="1"/>
  <c r="G17" i="1"/>
  <c r="G5" i="1"/>
  <c r="G47" i="1"/>
  <c r="G46" i="1"/>
  <c r="G104" i="1"/>
  <c r="G21" i="1"/>
  <c r="G91" i="1"/>
  <c r="G110" i="1"/>
  <c r="G99" i="1"/>
  <c r="G87" i="1"/>
  <c r="G75" i="1"/>
  <c r="G63" i="1"/>
  <c r="G51" i="1"/>
  <c r="G39" i="1"/>
  <c r="G27" i="1"/>
  <c r="G4" i="1"/>
  <c r="G95" i="1"/>
  <c r="G94" i="1"/>
  <c r="G81" i="1"/>
  <c r="G10" i="1"/>
  <c r="G43" i="1"/>
  <c r="G111" i="1"/>
  <c r="G109" i="1"/>
  <c r="G98" i="1"/>
  <c r="G86" i="1"/>
  <c r="G74" i="1"/>
  <c r="G62" i="1"/>
  <c r="G50" i="1"/>
  <c r="G38" i="1"/>
  <c r="G26" i="1"/>
  <c r="G15" i="1"/>
  <c r="G35" i="1"/>
  <c r="G58" i="1"/>
  <c r="G116" i="1"/>
  <c r="G33" i="1"/>
  <c r="G114" i="1"/>
  <c r="G108" i="1"/>
  <c r="G97" i="1"/>
  <c r="G85" i="1"/>
  <c r="G73" i="1"/>
  <c r="G61" i="1"/>
  <c r="G49" i="1"/>
  <c r="G3" i="1"/>
  <c r="G107" i="1"/>
  <c r="G96" i="1"/>
  <c r="G84" i="1"/>
  <c r="G72" i="1"/>
  <c r="G60" i="1"/>
  <c r="G48" i="1"/>
  <c r="G36" i="1"/>
  <c r="G24" i="1"/>
  <c r="G13" i="1"/>
  <c r="G12" i="1"/>
  <c r="G69" i="1" l="1"/>
  <c r="G120" i="1"/>
  <c r="G41" i="1"/>
  <c r="G42" i="1"/>
  <c r="G65" i="1"/>
  <c r="G23" i="1"/>
  <c r="G11" i="1"/>
  <c r="G67" i="1"/>
  <c r="G37" i="1"/>
  <c r="G16" i="1"/>
  <c r="G25" i="1"/>
  <c r="G8" i="1"/>
  <c r="G9" i="1"/>
  <c r="G19" i="1"/>
  <c r="G20" i="1"/>
  <c r="G31" i="1"/>
  <c r="G32" i="1"/>
  <c r="G6" i="1"/>
  <c r="G44" i="1"/>
  <c r="G46" i="2" l="1" a="1"/>
  <c r="G7" i="2" a="1"/>
  <c r="G64" i="2" a="1"/>
  <c r="G109" i="2" a="1"/>
  <c r="G50" i="2" a="1"/>
  <c r="G34" i="2" a="1"/>
  <c r="G53" i="2" a="1"/>
  <c r="G89" i="2" a="1"/>
  <c r="G107" i="2" a="1"/>
  <c r="G101" i="2" a="1"/>
  <c r="G57" i="2" a="1"/>
  <c r="G102" i="2" a="1"/>
  <c r="G97" i="2" a="1"/>
  <c r="G67" i="2" a="1"/>
  <c r="G22" i="2" a="1"/>
  <c r="G59" i="2" a="1"/>
  <c r="G61" i="2" a="1"/>
  <c r="G54" i="2" a="1"/>
  <c r="G48" i="2" a="1"/>
  <c r="G27" i="2" a="1"/>
  <c r="G10" i="2" a="1"/>
  <c r="G118" i="2" a="1"/>
  <c r="G43" i="2" a="1"/>
  <c r="G103" i="2" a="1"/>
  <c r="G95" i="2" a="1"/>
  <c r="G114" i="2" a="1"/>
  <c r="G56" i="2" a="1"/>
  <c r="G78" i="2" a="1"/>
  <c r="G113" i="2" a="1"/>
  <c r="G36" i="2" a="1"/>
  <c r="G77" i="2" a="1"/>
  <c r="G117" i="2" a="1"/>
  <c r="G69" i="2" a="1"/>
  <c r="G66" i="2" a="1"/>
  <c r="G49" i="2" a="1"/>
  <c r="G6" i="2" a="1"/>
  <c r="G90" i="2" a="1"/>
  <c r="G120" i="2" a="1"/>
  <c r="G94" i="2" a="1"/>
  <c r="G111" i="2" a="1"/>
  <c r="G88" i="2" a="1"/>
  <c r="G31" i="2" a="1"/>
  <c r="G38" i="2" a="1"/>
  <c r="G58" i="2" a="1"/>
  <c r="G17" i="2" a="1"/>
  <c r="G11" i="2" a="1"/>
  <c r="G106" i="2" a="1"/>
  <c r="G23" i="2" a="1"/>
  <c r="G55" i="2" a="1"/>
  <c r="G32" i="2" a="1"/>
  <c r="G74" i="2" a="1"/>
  <c r="G30" i="2" a="1"/>
  <c r="G116" i="2" a="1"/>
  <c r="G96" i="2" a="1"/>
  <c r="G8" i="2" a="1"/>
  <c r="G19" i="2" a="1"/>
  <c r="G37" i="2" a="1"/>
  <c r="G16" i="2" a="1"/>
  <c r="G92" i="2" a="1"/>
  <c r="G9" i="2" a="1"/>
  <c r="G84" i="2" a="1"/>
  <c r="G86" i="2" a="1"/>
  <c r="G14" i="2" a="1"/>
  <c r="G72" i="2" a="1"/>
  <c r="G82" i="2" a="1"/>
  <c r="G80" i="2" a="1"/>
  <c r="G108" i="2" a="1"/>
  <c r="G76" i="2" a="1"/>
  <c r="G26" i="2" a="1"/>
  <c r="G105" i="2" a="1"/>
  <c r="G51" i="2" a="1"/>
  <c r="G91" i="2" a="1"/>
  <c r="G52" i="2" a="1"/>
  <c r="G100" i="2" a="1"/>
  <c r="G75" i="2" a="1"/>
  <c r="G85" i="2" a="1"/>
  <c r="G115" i="2" a="1"/>
  <c r="G15" i="2" a="1"/>
  <c r="G28" i="2" a="1"/>
  <c r="G35" i="2" a="1"/>
  <c r="G83" i="2" a="1"/>
  <c r="G119" i="2" a="1"/>
  <c r="G79" i="2" a="1"/>
  <c r="G99" i="2" a="1"/>
  <c r="G63" i="2" a="1"/>
  <c r="G47" i="2" a="1"/>
  <c r="G24" i="2" a="1"/>
  <c r="G121" i="2" a="1"/>
  <c r="G104" i="2" a="1"/>
  <c r="G98" i="2" a="1"/>
  <c r="G112" i="2" a="1"/>
  <c r="G41" i="2" a="1"/>
  <c r="G87" i="2" a="1"/>
  <c r="G65" i="2" a="1"/>
  <c r="G25" i="2" a="1"/>
  <c r="G60" i="2" a="1"/>
  <c r="G33" i="2" a="1"/>
  <c r="G68" i="2" a="1"/>
  <c r="G5" i="2" a="1"/>
  <c r="G73" i="2" a="1"/>
  <c r="G44" i="2" a="1"/>
  <c r="G13" i="2" a="1"/>
  <c r="G110" i="2" a="1"/>
  <c r="G81" i="2" a="1"/>
  <c r="G45" i="2" a="1"/>
  <c r="G39" i="2" a="1"/>
  <c r="G21" i="2" a="1"/>
  <c r="G62" i="2" a="1"/>
  <c r="G71" i="2" a="1"/>
  <c r="G12" i="2" a="1"/>
  <c r="G40" i="2" a="1"/>
  <c r="G18" i="2" a="1"/>
  <c r="G70" i="2" a="1"/>
  <c r="G42" i="2" a="1"/>
  <c r="G29" i="2" a="1"/>
  <c r="G93" i="2" a="1"/>
  <c r="G20" i="2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<sst xmlns="http://schemas.openxmlformats.org/spreadsheetml/2006/main" count="239" uniqueCount="235">
  <si>
    <t>DistNo</t>
  </si>
  <si>
    <t>Name</t>
  </si>
  <si>
    <t xml:space="preserve">  LODGE</t>
  </si>
  <si>
    <t>KINGS BAY, GA</t>
  </si>
  <si>
    <t>PANAMA CITY</t>
  </si>
  <si>
    <t>GOLDEN GATE</t>
  </si>
  <si>
    <t>PERRINE</t>
  </si>
  <si>
    <t>MARIANNA</t>
  </si>
  <si>
    <t>QUINCY</t>
  </si>
  <si>
    <t xml:space="preserve">NORTH JACKSONVILLE </t>
  </si>
  <si>
    <t>MIRAMAR</t>
  </si>
  <si>
    <t>KISSIMMEE</t>
  </si>
  <si>
    <t xml:space="preserve">WEST PALM BEACH   </t>
  </si>
  <si>
    <t>LA BELLE</t>
  </si>
  <si>
    <t>WEST DADE</t>
  </si>
  <si>
    <t>BROOKSVILLE</t>
  </si>
  <si>
    <t>LEHIGH ACRES</t>
  </si>
  <si>
    <t>WAUCHULA</t>
  </si>
  <si>
    <t>HAINES CITY</t>
  </si>
  <si>
    <t xml:space="preserve">JENSEN BEACH </t>
  </si>
  <si>
    <t>LARGO</t>
  </si>
  <si>
    <t>DADE CITY</t>
  </si>
  <si>
    <t>DAVIE</t>
  </si>
  <si>
    <t>OKEECHOBEE</t>
  </si>
  <si>
    <t>KEY LARGO</t>
  </si>
  <si>
    <t>STUART</t>
  </si>
  <si>
    <t>DELAND</t>
  </si>
  <si>
    <t>SILVER SPRINGS</t>
  </si>
  <si>
    <t>LEISURE CITY</t>
  </si>
  <si>
    <t>ST PETERSBURG</t>
  </si>
  <si>
    <t>NORTH BAY</t>
  </si>
  <si>
    <t>WAKULLA COUNTY</t>
  </si>
  <si>
    <t>HALIFAX RIVER</t>
  </si>
  <si>
    <t>JACKSONVILLE</t>
  </si>
  <si>
    <t>SO LAKELAND MULBERRY</t>
  </si>
  <si>
    <t>WEST MARION</t>
  </si>
  <si>
    <t xml:space="preserve">NEW SMYRNA BEACH   </t>
  </si>
  <si>
    <t>SARASOTA</t>
  </si>
  <si>
    <t>NORTH HILLSBORO</t>
  </si>
  <si>
    <t>KEY WEST</t>
  </si>
  <si>
    <t>SUWANEE RIVER</t>
  </si>
  <si>
    <t>HIGHLANDS CO</t>
  </si>
  <si>
    <t xml:space="preserve">PORT ST. LUCIE </t>
  </si>
  <si>
    <t>FORT WALTON BEACH</t>
  </si>
  <si>
    <t xml:space="preserve">CALOOSAHATCHEE  </t>
  </si>
  <si>
    <t>POMPANO BCH</t>
  </si>
  <si>
    <t>CRESCENT CITY</t>
  </si>
  <si>
    <t>PALM HARBOR</t>
  </si>
  <si>
    <t>PENSACOLA</t>
  </si>
  <si>
    <t xml:space="preserve">JACKSONVILLE BEACH </t>
  </si>
  <si>
    <t>WEST VOLUSIA</t>
  </si>
  <si>
    <t>TITUSVILLE</t>
  </si>
  <si>
    <t>RIVERVIEW</t>
  </si>
  <si>
    <t xml:space="preserve">BUCKHEAD RIDGE </t>
  </si>
  <si>
    <t>MARATHON</t>
  </si>
  <si>
    <t>LAKE CITY</t>
  </si>
  <si>
    <t>PINE CASTLE</t>
  </si>
  <si>
    <t>PALM BAY</t>
  </si>
  <si>
    <t xml:space="preserve">SOUTH LAKE COUNTY  </t>
  </si>
  <si>
    <t>NASSAU</t>
  </si>
  <si>
    <t>LAKE WORTH</t>
  </si>
  <si>
    <t>COCOA</t>
  </si>
  <si>
    <t>OCALA</t>
  </si>
  <si>
    <t>OCALA FOREST</t>
  </si>
  <si>
    <t>LAKE WALES</t>
  </si>
  <si>
    <t xml:space="preserve">WEST BOCA RATON </t>
  </si>
  <si>
    <t>SATELLITE BEACH</t>
  </si>
  <si>
    <t>FORT PIERCE</t>
  </si>
  <si>
    <t>INTERBAY-TAMPA</t>
  </si>
  <si>
    <t>SPRING HILL</t>
  </si>
  <si>
    <t>TALLAHASSEE</t>
  </si>
  <si>
    <t>LAND O' LAKES</t>
  </si>
  <si>
    <t>FOUR TOWNES</t>
  </si>
  <si>
    <t>SANFORD</t>
  </si>
  <si>
    <t>DUNNELLON</t>
  </si>
  <si>
    <t>COUNTY LINE</t>
  </si>
  <si>
    <t>ARCADIA</t>
  </si>
  <si>
    <t>BRANDON</t>
  </si>
  <si>
    <t>NEW PORT RICHEY</t>
  </si>
  <si>
    <t>INVERNESS</t>
  </si>
  <si>
    <t>CRYSTAL RIVER</t>
  </si>
  <si>
    <t>GULF GATE</t>
  </si>
  <si>
    <t xml:space="preserve">JUPITER-TEQUESTA  </t>
  </si>
  <si>
    <t>ISLAMORADA</t>
  </si>
  <si>
    <t>SEBASTIAN RIVER</t>
  </si>
  <si>
    <t xml:space="preserve">MELBOURNE   </t>
  </si>
  <si>
    <t>BIG PINE KEY</t>
  </si>
  <si>
    <t>SEBRING</t>
  </si>
  <si>
    <t>GOLDEN TRIANGLE</t>
  </si>
  <si>
    <t>PUNTA GORDA</t>
  </si>
  <si>
    <t>LAKE PLACID</t>
  </si>
  <si>
    <t>ORLANDO</t>
  </si>
  <si>
    <t>GULF COVE</t>
  </si>
  <si>
    <t xml:space="preserve">PALM BCH GARDENS </t>
  </si>
  <si>
    <t>PINE ISLAND</t>
  </si>
  <si>
    <t>FORT MYERS</t>
  </si>
  <si>
    <t>NAPLES</t>
  </si>
  <si>
    <t>WINTER HAVEN</t>
  </si>
  <si>
    <t>PALATKA</t>
  </si>
  <si>
    <t>MANDARIN</t>
  </si>
  <si>
    <t>LAKE SHORE</t>
  </si>
  <si>
    <t>NORTH PORT</t>
  </si>
  <si>
    <t>RUSKIN</t>
  </si>
  <si>
    <t xml:space="preserve">TICE &amp; THE SHORES </t>
  </si>
  <si>
    <t>BRADENTON</t>
  </si>
  <si>
    <t>PALMETTO</t>
  </si>
  <si>
    <t>VERO BEACH</t>
  </si>
  <si>
    <t>BONITA SPRINGS</t>
  </si>
  <si>
    <t xml:space="preserve">FORT MYERS BCH </t>
  </si>
  <si>
    <t>CAPE CORAL</t>
  </si>
  <si>
    <t>DAYTONA BEACH</t>
  </si>
  <si>
    <t>PORT CHARLOTTE</t>
  </si>
  <si>
    <t xml:space="preserve">MERRITT ISLAND </t>
  </si>
  <si>
    <t>ZEPHYRHILLS</t>
  </si>
  <si>
    <t>VENICE</t>
  </si>
  <si>
    <t>ENGLEWOOD</t>
  </si>
  <si>
    <t>ANNA MARIA ISLAND</t>
  </si>
  <si>
    <t>Division</t>
  </si>
  <si>
    <t>Members</t>
  </si>
  <si>
    <t>Total Contributed</t>
  </si>
  <si>
    <t>Per-Capita</t>
  </si>
  <si>
    <t>FRU</t>
  </si>
  <si>
    <t>Venice Lodge #1308</t>
  </si>
  <si>
    <t>Arcadia Lodge #1327</t>
  </si>
  <si>
    <t>Big Pine Key Lodge #1585</t>
  </si>
  <si>
    <t>Punta Gorda Lodge #1693</t>
  </si>
  <si>
    <t>Okeechobee Lodge #1753</t>
  </si>
  <si>
    <t>Davie Lodge #1798</t>
  </si>
  <si>
    <t>Sanford Lodge #1851</t>
  </si>
  <si>
    <t>Land O'Lakes Lodge #1903</t>
  </si>
  <si>
    <t>Englewood Lodge #1933</t>
  </si>
  <si>
    <t>Lake Shore Lodge #2020</t>
  </si>
  <si>
    <t>Haines City Lodge #2083</t>
  </si>
  <si>
    <t>Fort Walton Beach Lodge #2193</t>
  </si>
  <si>
    <t>Fort Pierce Lodge #248</t>
  </si>
  <si>
    <t>Opportunity Lodge #3001</t>
  </si>
  <si>
    <t>North Port Lodge #764</t>
  </si>
  <si>
    <t>Ruskin Lodge #813</t>
  </si>
  <si>
    <t>LodgeNo</t>
  </si>
  <si>
    <t>NoFormatted</t>
  </si>
  <si>
    <t>Dist#</t>
  </si>
  <si>
    <t>Lodge</t>
  </si>
  <si>
    <t>Highlands County Lodge #2494</t>
  </si>
  <si>
    <t>Silver Springs Lodge #1199</t>
  </si>
  <si>
    <t>Ranking by Division</t>
  </si>
  <si>
    <t>Melbourne Lodge #1406</t>
  </si>
  <si>
    <t>Satellite Beach Lodge #2367</t>
  </si>
  <si>
    <t>Vero Beach Lodge #1822</t>
  </si>
  <si>
    <t>OPPORTUNITY</t>
  </si>
  <si>
    <t>Naples Lodge #1782</t>
  </si>
  <si>
    <t>Cape Coral Lodge #2199</t>
  </si>
  <si>
    <t>Gulf Gate Lodge #608</t>
  </si>
  <si>
    <t>Islamorada Lodge #2151</t>
  </si>
  <si>
    <t>Palatka Lodge #184</t>
  </si>
  <si>
    <t>Palmetto Lodge #2117</t>
  </si>
  <si>
    <t>Port Charlotte Lodge #2121</t>
  </si>
  <si>
    <t>Caloosahatchee Lodge #2395</t>
  </si>
  <si>
    <t>Port St Lucie Lodge #513</t>
  </si>
  <si>
    <t>Brandon Lodge #1880</t>
  </si>
  <si>
    <t>Perrine Lodge #380</t>
  </si>
  <si>
    <t>TAMARAC</t>
  </si>
  <si>
    <t>Sarasota Lodge #1319</t>
  </si>
  <si>
    <t>Count</t>
  </si>
  <si>
    <t>New Smyrna Beach Lodge #1835</t>
  </si>
  <si>
    <t>Spring Hill Lodge #521</t>
  </si>
  <si>
    <t>Bonita Springs Lodge #1454</t>
  </si>
  <si>
    <t>Interbay Tampa Lodge #912</t>
  </si>
  <si>
    <t>Anna Maria Island Lodge #2188</t>
  </si>
  <si>
    <t>Crescent City Lodge #1641</t>
  </si>
  <si>
    <t>Dade City Lodge #397</t>
  </si>
  <si>
    <t>Daytona Beach Lodge #1263</t>
  </si>
  <si>
    <t>Dunnellon Lodge #2308</t>
  </si>
  <si>
    <t>Fort Myers Lodge #1899</t>
  </si>
  <si>
    <t>Inverness Lodge #2112</t>
  </si>
  <si>
    <t>Jacksonville Beach Lodge #1558</t>
  </si>
  <si>
    <t>Jensen Beach Lodge #1690</t>
  </si>
  <si>
    <t>Kissimmee Lodge #2056</t>
  </si>
  <si>
    <t>Lake City Lodge #624</t>
  </si>
  <si>
    <t>Lake Placid Lodge #2374</t>
  </si>
  <si>
    <t>Mandarin Lodge #42</t>
  </si>
  <si>
    <t>Marathon Lodge #1058</t>
  </si>
  <si>
    <t>North Hillsboro Lodge #1741</t>
  </si>
  <si>
    <t>Ocala Forest Lodge #2535</t>
  </si>
  <si>
    <t>Orlando Lodge #766</t>
  </si>
  <si>
    <t>Palm Bay Lodge #2311</t>
  </si>
  <si>
    <t>Palm Beach Gardens Lodge #2010</t>
  </si>
  <si>
    <t>Pine Island Lodge #1954</t>
  </si>
  <si>
    <t>Pompano Beach Lodge #2157</t>
  </si>
  <si>
    <t>Tallahassee Lodge #1075</t>
  </si>
  <si>
    <t>Tamarac Lodge #2267</t>
  </si>
  <si>
    <t>Villages Leesburg Lodge #1271</t>
  </si>
  <si>
    <t>Wakulla County Lodge #2510</t>
  </si>
  <si>
    <t>West Boca Raton Lodge #204</t>
  </si>
  <si>
    <t>West Marion Lodge #2356</t>
  </si>
  <si>
    <t>West Palm Beach Lodge #1461</t>
  </si>
  <si>
    <t>Winter Haven Lodge #1023</t>
  </si>
  <si>
    <t>Gulf Cove Lodge #2554</t>
  </si>
  <si>
    <t>Merritt Island Lodge #2073</t>
  </si>
  <si>
    <t>Sebring Lodge #2259</t>
  </si>
  <si>
    <t>Bradenton Lodge #1223</t>
  </si>
  <si>
    <t>Brooksville Lodge #1676</t>
  </si>
  <si>
    <t>Cocoa Lodge #1717</t>
  </si>
  <si>
    <t>Golden Triangle Lodge #874</t>
  </si>
  <si>
    <t>Jupiter-Tequesta Lodge #2237</t>
  </si>
  <si>
    <t>Key Largo Lodge #2287</t>
  </si>
  <si>
    <t>Lake Wales Lodge #2391</t>
  </si>
  <si>
    <t>Largo Lodge #2205</t>
  </si>
  <si>
    <t>Leisure City Lodge #2258</t>
  </si>
  <si>
    <t>Miramar Lodge #1150</t>
  </si>
  <si>
    <t>Palm Harbor Lodge #433</t>
  </si>
  <si>
    <t>South Lake County Lodge #1615</t>
  </si>
  <si>
    <t>South Lakeland-Mulberry Lodge #2295</t>
  </si>
  <si>
    <t>St Petersburg Lodge #1145</t>
  </si>
  <si>
    <t>Tice And The Shores Lodge #1297</t>
  </si>
  <si>
    <t>Zephyrhills Lodge #2276</t>
  </si>
  <si>
    <t>Crystal River Lodge #2013</t>
  </si>
  <si>
    <t>La Belle Lodge #2398</t>
  </si>
  <si>
    <t>Lake Worth Lodge #994</t>
  </si>
  <si>
    <t>Lehigh Acres Lodge #2266</t>
  </si>
  <si>
    <t>Marianna Lodge #1026</t>
  </si>
  <si>
    <t>New Port Richey Lodge #1747</t>
  </si>
  <si>
    <t>North Bay Lodge #2373</t>
  </si>
  <si>
    <t>Panama City Lodge #1389</t>
  </si>
  <si>
    <t>Pine Castle Lodge #2345</t>
  </si>
  <si>
    <t>Wauchula Lodge #1487</t>
  </si>
  <si>
    <t>Credit $1000 to labelle 2398</t>
  </si>
  <si>
    <t>Deland Lodge #1126</t>
  </si>
  <si>
    <t>West Dade Lodge #1825</t>
  </si>
  <si>
    <t>Credit $500 to Pensacola 557</t>
  </si>
  <si>
    <t>Total Apps</t>
  </si>
  <si>
    <t>VILLAGES LEESBURG</t>
  </si>
  <si>
    <t>MACCLENNY</t>
  </si>
  <si>
    <t>Avg Ret %</t>
  </si>
  <si>
    <t>1 Year Retention %</t>
  </si>
  <si>
    <r>
      <t xml:space="preserve">1 YEAR RETENTION CAMPAIGN FROM  5/1/26 to 4/30/27     </t>
    </r>
    <r>
      <rPr>
        <b/>
        <sz val="11"/>
        <color theme="1"/>
        <rFont val="Calibri"/>
        <family val="2"/>
        <scheme val="minor"/>
      </rPr>
      <t>As of 10/1/26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</si>
</sst>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164" fontId="0" fillId="0" borderId="1" xfId="0" applyNumberFormat="1" applyBorder="1"/>
    <xf numFmtId="0" fontId="1" fillId="2" borderId="2" xfId="0" applyFont="1" applyFill="1" applyBorder="1"/>
    <xf numFmtId="0" fontId="0" fillId="0" borderId="0" xfId="0" applyAlignment="1">
      <alignment horizontal="left"/>
    </xf>
    <xf numFmtId="164" fontId="0" fillId="0" borderId="0" xfId="0" applyNumberFormat="1"/>
    <xf numFmtId="0" fontId="0" fillId="0" borderId="3" xfId="0" applyBorder="1"/>
    <xf numFmtId="0" fontId="1" fillId="2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wrapText="1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left"/>
    </xf>
    <xf numFmtId="0" fontId="0" fillId="5" borderId="1" xfId="0" applyFill="1" applyBorder="1" applyAlignment="1">
      <alignment horizontal="center"/>
    </xf>
    <xf numFmtId="0" fontId="0" fillId="5" borderId="1" xfId="0" applyFill="1" applyBorder="1" applyAlignment="1">
      <alignment horizontal="left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left"/>
    </xf>
    <xf numFmtId="164" fontId="0" fillId="0" borderId="3" xfId="0" applyNumberFormat="1" applyBorder="1"/>
    <xf numFmtId="0" fontId="1" fillId="0" borderId="0" xfId="0" applyFont="1"/>
    <xf numFmtId="1" fontId="1" fillId="2" borderId="2" xfId="0" applyNumberFormat="1" applyFont="1" applyFill="1" applyBorder="1"/>
    <xf numFmtId="1" fontId="0" fillId="0" borderId="0" xfId="0" applyNumberFormat="1"/>
    <xf numFmtId="1" fontId="0" fillId="0" borderId="1" xfId="0" applyNumberFormat="1" applyBorder="1"/>
    <xf numFmtId="3" fontId="0" fillId="0" borderId="0" xfId="0" applyNumberFormat="1" applyAlignment="1">
      <alignment horizontal="center"/>
    </xf>
    <xf numFmtId="2" fontId="0" fillId="4" borderId="1" xfId="0" applyNumberFormat="1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2" fontId="0" fillId="5" borderId="1" xfId="0" applyNumberForma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1" xfId="0" applyFill="1" applyBorder="1" applyAlignment="1">
      <alignment horizontal="left"/>
    </xf>
    <xf numFmtId="2" fontId="0" fillId="6" borderId="1" xfId="0" applyNumberForma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0" fillId="0" borderId="0" xfId="0" applyNumberFormat="1"/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10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2"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323850</xdr:colOff>
      <xdr:row>0</xdr:row>
      <xdr:rowOff>57150</xdr:rowOff>
    </xdr:from>
    <xdr:to>
      <xdr:col>5</xdr:col>
      <xdr:colOff>714375</xdr:colOff>
      <xdr:row>0</xdr:row>
      <xdr:rowOff>895350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00EC1EB-2BC8-5E40-5EBA-5D07FE6F1A5F}"/>
            </a:ext>
          </a:extLst>
        </xdr:cNvPr>
        <xdr:cNvSpPr txBox="1"/>
      </xdr:nvSpPr>
      <xdr:spPr>
        <a:xfrm>
          <a:off x="1524000" y="57150"/>
          <a:ext cx="3228975" cy="8382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100" b="1"/>
            <a:t>DIVISION</a:t>
          </a:r>
          <a:r>
            <a:rPr lang="en-US" sz="1100" b="1" baseline="0"/>
            <a:t> 1 = 0-500 MEMBERS (25 Lodges)</a:t>
          </a:r>
        </a:p>
        <a:p>
          <a:pPr algn="l"/>
          <a:r>
            <a:rPr lang="en-US" sz="1100" b="1" baseline="0"/>
            <a:t>DIVISION 2 = 501 - 750 MEMBERS (32 Lodges)</a:t>
          </a:r>
        </a:p>
        <a:p>
          <a:pPr algn="l"/>
          <a:r>
            <a:rPr lang="en-US" sz="1100" b="1" baseline="0"/>
            <a:t>DIVISION 3 = 751 - 1200 MEMBERS (32 Lodges)</a:t>
          </a:r>
        </a:p>
        <a:p>
          <a:pPr algn="l"/>
          <a:r>
            <a:rPr lang="en-US" sz="1100" b="1" baseline="0"/>
            <a:t>DIVISION 4 = 1201 OR MORE MEMBERS (30 Lodges)</a:t>
          </a:r>
          <a:endParaRPr lang="en-US" sz="11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551545</xdr:colOff>
      <xdr:row>0</xdr:row>
      <xdr:rowOff>44569</xdr:rowOff>
    </xdr:from>
    <xdr:to>
      <xdr:col>6</xdr:col>
      <xdr:colOff>556591</xdr:colOff>
      <xdr:row>0</xdr:row>
      <xdr:rowOff>882769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10E4A955-0C3A-25D7-0069-2A78762FC8D2}"/>
            </a:ext>
          </a:extLst>
        </xdr:cNvPr>
        <xdr:cNvGrpSpPr/>
      </xdr:nvGrpSpPr>
      <xdr:grpSpPr>
        <a:xfrm>
          <a:off x="1823754" y="44569"/>
          <a:ext cx="4060211" cy="838200"/>
          <a:chOff x="1870537" y="44569"/>
          <a:chExt cx="3589866" cy="838200"/>
        </a:xfrm>
      </xdr:grpSpPr>
      <xdr:sp macro="" textlink="">
        <xdr:nvSpPr>
          <xdr:cNvPr id="2" name="TextBox 1">
            <a:extLst>
              <a:ext uri="{FF2B5EF4-FFF2-40B4-BE49-F238E27FC236}">
                <a16:creationId xmlns:a16="http://schemas.microsoft.com/office/drawing/2014/main" id="{5CEC115B-E608-4512-B772-DDA2CC203FDF}"/>
              </a:ext>
            </a:extLst>
          </xdr:cNvPr>
          <xdr:cNvSpPr txBox="1"/>
        </xdr:nvSpPr>
        <xdr:spPr>
          <a:xfrm>
            <a:off x="1870537" y="44569"/>
            <a:ext cx="3589866" cy="8382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1100" b="1"/>
              <a:t>      DIVISION</a:t>
            </a:r>
            <a:r>
              <a:rPr lang="en-US" sz="1100" b="1" baseline="0"/>
              <a:t> 1 = 0-625 MEMBERS (28 Lodges) </a:t>
            </a:r>
          </a:p>
          <a:p>
            <a:pPr algn="l"/>
            <a:r>
              <a:rPr lang="en-US" sz="1100" b="1" baseline="0"/>
              <a:t>      DIVISION 2 = 626 - 950 MEMBERS (30 Lodges)</a:t>
            </a:r>
          </a:p>
          <a:p>
            <a:pPr algn="l"/>
            <a:r>
              <a:rPr lang="en-US" sz="1100" b="1" baseline="0"/>
              <a:t>      DIVISION 3 = 951 - 1500 MEMBERS (28 Lodges)</a:t>
            </a:r>
          </a:p>
          <a:p>
            <a:pPr algn="l"/>
            <a:r>
              <a:rPr lang="en-US" sz="1100" b="1" baseline="0"/>
              <a:t>      DIVISION 4 = 1501 OR MORE MEMBERS (31 Lodges)</a:t>
            </a:r>
            <a:endParaRPr lang="en-US" sz="1100" b="1"/>
          </a:p>
        </xdr:txBody>
      </xdr:sp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49CBEB75-B1FD-D299-71EC-6FE08F036B56}"/>
              </a:ext>
            </a:extLst>
          </xdr:cNvPr>
          <xdr:cNvSpPr/>
        </xdr:nvSpPr>
        <xdr:spPr>
          <a:xfrm>
            <a:off x="1930176" y="306359"/>
            <a:ext cx="167640" cy="137160"/>
          </a:xfrm>
          <a:prstGeom prst="rect">
            <a:avLst/>
          </a:prstGeom>
          <a:solidFill>
            <a:schemeClr val="accent2">
              <a:lumMod val="20000"/>
              <a:lumOff val="8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5" name="Rectangle 4">
            <a:extLst>
              <a:ext uri="{FF2B5EF4-FFF2-40B4-BE49-F238E27FC236}">
                <a16:creationId xmlns:a16="http://schemas.microsoft.com/office/drawing/2014/main" id="{0FBD4660-0CA7-405A-AB69-72707B58F66B}"/>
              </a:ext>
            </a:extLst>
          </xdr:cNvPr>
          <xdr:cNvSpPr/>
        </xdr:nvSpPr>
        <xdr:spPr>
          <a:xfrm>
            <a:off x="1935548" y="132052"/>
            <a:ext cx="167640" cy="137160"/>
          </a:xfrm>
          <a:prstGeom prst="rect">
            <a:avLst/>
          </a:prstGeom>
          <a:solidFill>
            <a:schemeClr val="accent6">
              <a:lumMod val="40000"/>
              <a:lumOff val="6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7" name="Rectangle 6">
            <a:extLst>
              <a:ext uri="{FF2B5EF4-FFF2-40B4-BE49-F238E27FC236}">
                <a16:creationId xmlns:a16="http://schemas.microsoft.com/office/drawing/2014/main" id="{FEA3D528-B722-4CCB-AEC6-92D65941B670}"/>
              </a:ext>
            </a:extLst>
          </xdr:cNvPr>
          <xdr:cNvSpPr/>
        </xdr:nvSpPr>
        <xdr:spPr>
          <a:xfrm>
            <a:off x="1935548" y="482572"/>
            <a:ext cx="167640" cy="137160"/>
          </a:xfrm>
          <a:prstGeom prst="rect">
            <a:avLst/>
          </a:prstGeom>
          <a:solidFill>
            <a:schemeClr val="accent1">
              <a:lumMod val="40000"/>
              <a:lumOff val="6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9" name="Rectangle 8">
            <a:extLst>
              <a:ext uri="{FF2B5EF4-FFF2-40B4-BE49-F238E27FC236}">
                <a16:creationId xmlns:a16="http://schemas.microsoft.com/office/drawing/2014/main" id="{6D2648DB-4E9A-4322-BEC9-6F011EF39C63}"/>
              </a:ext>
            </a:extLst>
          </xdr:cNvPr>
          <xdr:cNvSpPr/>
        </xdr:nvSpPr>
        <xdr:spPr>
          <a:xfrm>
            <a:off x="1935548" y="657832"/>
            <a:ext cx="167640" cy="137160"/>
          </a:xfrm>
          <a:prstGeom prst="rect">
            <a:avLst/>
          </a:prstGeom>
          <a:solidFill>
            <a:schemeClr val="bg2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1DE96-FC08-467C-9FF3-0E36F873C893}">
  <dimension ref="A1:G120"/>
  <sheetViews>
    <sheetView topLeftCell="A67" zoomScaleNormal="100" workbookViewId="0">
      <selection activeCell="N9" sqref="N9"/>
    </sheetView>
  </sheetViews>
  <sheetFormatPr defaultColWidth="9.109375" defaultRowHeight="14.4" x14ac:dyDescent="0.3"/>
  <cols>
    <col min="1" max="1" width="8.88671875" style="6" customWidth="1"/>
    <col min="2" max="2" width="9.109375" style="6"/>
    <col min="3" max="3" width="23.6640625" customWidth="1"/>
    <col min="4" max="4" width="8.88671875" style="6" customWidth="1"/>
    <col min="5" max="5" width="10" customWidth="1"/>
    <col min="6" max="6" width="11.6640625" customWidth="1"/>
    <col min="7" max="7" width="13.109375" customWidth="1"/>
  </cols>
  <sheetData>
    <row r="1" spans="1:7" ht="74.25" customHeight="1" x14ac:dyDescent="0.3"/>
    <row r="2" spans="1:7" s="7" customFormat="1" ht="28.8" x14ac:dyDescent="0.3">
      <c r="A2" s="5" t="s">
        <v>117</v>
      </c>
      <c r="B2" s="5" t="s">
        <v>0</v>
      </c>
      <c r="C2" s="5" t="s">
        <v>1</v>
      </c>
      <c r="D2" s="5" t="s">
        <v>2</v>
      </c>
      <c r="E2" s="5" t="s">
        <v>118</v>
      </c>
      <c r="F2" s="4" t="s">
        <v>119</v>
      </c>
      <c r="G2" s="4" t="s">
        <v>120</v>
      </c>
    </row>
    <row r="3" spans="1:7" x14ac:dyDescent="0.3">
      <c r="A3" s="1">
        <v>4</v>
      </c>
      <c r="B3" s="1">
        <v>2</v>
      </c>
      <c r="C3" s="2" t="s">
        <v>99</v>
      </c>
      <c r="D3" s="1">
        <v>42</v>
      </c>
      <c r="E3" s="3">
        <v>1640</v>
      </c>
      <c r="F3" s="27">
        <v>71</v>
      </c>
      <c r="G3" s="8">
        <f t="shared" ref="G3:G34" si="0">F3/E3</f>
        <v>4.3292682926829265E-2</v>
      </c>
    </row>
    <row r="4" spans="1:7" x14ac:dyDescent="0.3">
      <c r="A4" s="1">
        <v>4</v>
      </c>
      <c r="B4" s="1">
        <v>5</v>
      </c>
      <c r="C4" s="2" t="s">
        <v>98</v>
      </c>
      <c r="D4" s="1">
        <v>184</v>
      </c>
      <c r="E4" s="3">
        <v>1605</v>
      </c>
      <c r="F4" s="27">
        <v>84</v>
      </c>
      <c r="G4" s="8">
        <f t="shared" si="0"/>
        <v>5.2336448598130844E-2</v>
      </c>
    </row>
    <row r="5" spans="1:7" x14ac:dyDescent="0.3">
      <c r="A5" s="1">
        <v>3</v>
      </c>
      <c r="B5" s="1">
        <v>21</v>
      </c>
      <c r="C5" s="2" t="s">
        <v>65</v>
      </c>
      <c r="D5" s="1">
        <v>204</v>
      </c>
      <c r="E5" s="3">
        <v>927</v>
      </c>
      <c r="F5" s="27">
        <v>28</v>
      </c>
      <c r="G5" s="8">
        <f t="shared" si="0"/>
        <v>3.0204962243797196E-2</v>
      </c>
    </row>
    <row r="6" spans="1:7" x14ac:dyDescent="0.3">
      <c r="A6" s="1">
        <v>3</v>
      </c>
      <c r="B6" s="1">
        <v>15</v>
      </c>
      <c r="C6" s="2" t="s">
        <v>67</v>
      </c>
      <c r="D6" s="1">
        <v>248</v>
      </c>
      <c r="E6" s="3">
        <v>1069</v>
      </c>
      <c r="F6" s="27">
        <v>51</v>
      </c>
      <c r="G6" s="8">
        <f t="shared" si="0"/>
        <v>4.7708138447146865E-2</v>
      </c>
    </row>
    <row r="7" spans="1:7" x14ac:dyDescent="0.3">
      <c r="A7" s="1">
        <v>2</v>
      </c>
      <c r="B7" s="1">
        <v>4</v>
      </c>
      <c r="C7" s="2" t="s">
        <v>40</v>
      </c>
      <c r="D7" s="1">
        <v>325</v>
      </c>
      <c r="E7" s="3">
        <v>659</v>
      </c>
      <c r="F7" s="27">
        <v>77</v>
      </c>
      <c r="G7" s="8">
        <f t="shared" si="0"/>
        <v>0.11684370257966616</v>
      </c>
    </row>
    <row r="8" spans="1:7" x14ac:dyDescent="0.3">
      <c r="A8" s="1">
        <v>1</v>
      </c>
      <c r="B8" s="1">
        <v>22</v>
      </c>
      <c r="C8" s="2" t="s">
        <v>6</v>
      </c>
      <c r="D8" s="1">
        <v>380</v>
      </c>
      <c r="E8" s="3">
        <v>227</v>
      </c>
      <c r="F8" s="27">
        <v>18</v>
      </c>
      <c r="G8" s="8">
        <f t="shared" si="0"/>
        <v>7.9295154185022032E-2</v>
      </c>
    </row>
    <row r="9" spans="1:7" x14ac:dyDescent="0.3">
      <c r="A9" s="1">
        <v>2</v>
      </c>
      <c r="B9" s="1">
        <v>8</v>
      </c>
      <c r="C9" s="2" t="s">
        <v>21</v>
      </c>
      <c r="D9" s="1">
        <v>397</v>
      </c>
      <c r="E9" s="3">
        <v>636</v>
      </c>
      <c r="F9" s="27">
        <v>30</v>
      </c>
      <c r="G9" s="8">
        <f t="shared" si="0"/>
        <v>4.716981132075472E-2</v>
      </c>
    </row>
    <row r="10" spans="1:7" x14ac:dyDescent="0.3">
      <c r="A10" s="1">
        <v>2</v>
      </c>
      <c r="B10" s="1">
        <v>10</v>
      </c>
      <c r="C10" s="2" t="s">
        <v>47</v>
      </c>
      <c r="D10" s="1">
        <v>433</v>
      </c>
      <c r="E10" s="3">
        <v>742</v>
      </c>
      <c r="F10" s="27">
        <v>38</v>
      </c>
      <c r="G10" s="8">
        <f t="shared" si="0"/>
        <v>5.1212938005390833E-2</v>
      </c>
    </row>
    <row r="11" spans="1:7" x14ac:dyDescent="0.3">
      <c r="A11" s="1">
        <v>2</v>
      </c>
      <c r="B11" s="1">
        <v>3</v>
      </c>
      <c r="C11" s="2" t="s">
        <v>33</v>
      </c>
      <c r="D11" s="1">
        <v>455</v>
      </c>
      <c r="E11" s="3">
        <v>568</v>
      </c>
      <c r="F11" s="27">
        <v>32</v>
      </c>
      <c r="G11" s="8">
        <f t="shared" si="0"/>
        <v>5.6338028169014086E-2</v>
      </c>
    </row>
    <row r="12" spans="1:7" x14ac:dyDescent="0.3">
      <c r="A12" s="1">
        <v>2</v>
      </c>
      <c r="B12" s="1">
        <v>15</v>
      </c>
      <c r="C12" s="2" t="s">
        <v>42</v>
      </c>
      <c r="D12" s="1">
        <v>513</v>
      </c>
      <c r="E12" s="3">
        <v>647</v>
      </c>
      <c r="F12" s="27">
        <v>50</v>
      </c>
      <c r="G12" s="8">
        <f t="shared" si="0"/>
        <v>7.7279752704791344E-2</v>
      </c>
    </row>
    <row r="13" spans="1:7" x14ac:dyDescent="0.3">
      <c r="A13" s="1">
        <v>3</v>
      </c>
      <c r="B13" s="1">
        <v>8</v>
      </c>
      <c r="C13" s="2" t="s">
        <v>69</v>
      </c>
      <c r="D13" s="1">
        <v>521</v>
      </c>
      <c r="E13" s="3">
        <v>870</v>
      </c>
      <c r="F13" s="27">
        <v>33</v>
      </c>
      <c r="G13" s="8">
        <f t="shared" si="0"/>
        <v>3.793103448275862E-2</v>
      </c>
    </row>
    <row r="14" spans="1:7" x14ac:dyDescent="0.3">
      <c r="A14" s="1">
        <v>2</v>
      </c>
      <c r="B14" s="1">
        <v>1</v>
      </c>
      <c r="C14" s="2" t="s">
        <v>48</v>
      </c>
      <c r="D14" s="1">
        <v>557</v>
      </c>
      <c r="E14" s="3">
        <v>700</v>
      </c>
      <c r="F14" s="27">
        <v>39</v>
      </c>
      <c r="G14" s="8">
        <f t="shared" si="0"/>
        <v>5.5714285714285716E-2</v>
      </c>
    </row>
    <row r="15" spans="1:7" x14ac:dyDescent="0.3">
      <c r="A15" s="1">
        <v>4</v>
      </c>
      <c r="B15" s="1">
        <v>13</v>
      </c>
      <c r="C15" s="2" t="s">
        <v>81</v>
      </c>
      <c r="D15" s="1">
        <v>608</v>
      </c>
      <c r="E15" s="3">
        <v>1207</v>
      </c>
      <c r="F15" s="27">
        <v>74</v>
      </c>
      <c r="G15" s="8">
        <f t="shared" si="0"/>
        <v>6.1309030654515324E-2</v>
      </c>
    </row>
    <row r="16" spans="1:7" x14ac:dyDescent="0.3">
      <c r="A16" s="1">
        <v>3</v>
      </c>
      <c r="B16" s="1">
        <v>2</v>
      </c>
      <c r="C16" s="2" t="s">
        <v>55</v>
      </c>
      <c r="D16" s="1">
        <v>624</v>
      </c>
      <c r="E16" s="3">
        <v>841</v>
      </c>
      <c r="F16" s="27">
        <v>57</v>
      </c>
      <c r="G16" s="8">
        <f t="shared" si="0"/>
        <v>6.7776456599286564E-2</v>
      </c>
    </row>
    <row r="17" spans="1:7" x14ac:dyDescent="0.3">
      <c r="A17" s="1">
        <v>3</v>
      </c>
      <c r="B17" s="1">
        <v>7</v>
      </c>
      <c r="C17" s="2" t="s">
        <v>72</v>
      </c>
      <c r="D17" s="1">
        <v>655</v>
      </c>
      <c r="E17" s="3">
        <v>1006</v>
      </c>
      <c r="F17" s="27">
        <v>68</v>
      </c>
      <c r="G17" s="8">
        <f t="shared" si="0"/>
        <v>6.7594433399602388E-2</v>
      </c>
    </row>
    <row r="18" spans="1:7" x14ac:dyDescent="0.3">
      <c r="A18" s="1">
        <v>4</v>
      </c>
      <c r="B18" s="1">
        <v>16</v>
      </c>
      <c r="C18" s="2" t="s">
        <v>101</v>
      </c>
      <c r="D18" s="1">
        <v>764</v>
      </c>
      <c r="E18" s="3">
        <v>2440</v>
      </c>
      <c r="F18" s="27">
        <v>212</v>
      </c>
      <c r="G18" s="8">
        <f t="shared" si="0"/>
        <v>8.6885245901639346E-2</v>
      </c>
    </row>
    <row r="19" spans="1:7" x14ac:dyDescent="0.3">
      <c r="A19" s="1">
        <v>4</v>
      </c>
      <c r="B19" s="1">
        <v>6</v>
      </c>
      <c r="C19" s="2" t="s">
        <v>91</v>
      </c>
      <c r="D19" s="1">
        <v>766</v>
      </c>
      <c r="E19" s="3">
        <v>1337</v>
      </c>
      <c r="F19" s="27">
        <v>96</v>
      </c>
      <c r="G19" s="8">
        <f t="shared" si="0"/>
        <v>7.1802543006731487E-2</v>
      </c>
    </row>
    <row r="20" spans="1:7" x14ac:dyDescent="0.3">
      <c r="A20" s="1">
        <v>4</v>
      </c>
      <c r="B20" s="1">
        <v>13</v>
      </c>
      <c r="C20" s="2" t="s">
        <v>102</v>
      </c>
      <c r="D20" s="1">
        <v>813</v>
      </c>
      <c r="E20" s="3">
        <v>2112</v>
      </c>
      <c r="F20" s="27">
        <v>132</v>
      </c>
      <c r="G20" s="8">
        <f t="shared" si="0"/>
        <v>6.25E-2</v>
      </c>
    </row>
    <row r="21" spans="1:7" x14ac:dyDescent="0.3">
      <c r="A21" s="1">
        <v>3</v>
      </c>
      <c r="B21" s="1">
        <v>6</v>
      </c>
      <c r="C21" s="2" t="s">
        <v>88</v>
      </c>
      <c r="D21" s="1">
        <v>874</v>
      </c>
      <c r="E21" s="3">
        <v>1134</v>
      </c>
      <c r="F21" s="27">
        <v>35</v>
      </c>
      <c r="G21" s="8">
        <f t="shared" si="0"/>
        <v>3.0864197530864196E-2</v>
      </c>
    </row>
    <row r="22" spans="1:7" x14ac:dyDescent="0.3">
      <c r="A22" s="1">
        <v>3</v>
      </c>
      <c r="B22" s="1">
        <v>11</v>
      </c>
      <c r="C22" s="2" t="s">
        <v>68</v>
      </c>
      <c r="D22" s="1">
        <v>912</v>
      </c>
      <c r="E22" s="3">
        <v>863</v>
      </c>
      <c r="F22" s="27">
        <v>65</v>
      </c>
      <c r="G22" s="8">
        <f t="shared" si="0"/>
        <v>7.5318655851680183E-2</v>
      </c>
    </row>
    <row r="23" spans="1:7" x14ac:dyDescent="0.3">
      <c r="A23" s="1">
        <v>4</v>
      </c>
      <c r="B23" s="1">
        <v>18</v>
      </c>
      <c r="C23" s="2" t="s">
        <v>108</v>
      </c>
      <c r="D23" s="1">
        <v>964</v>
      </c>
      <c r="E23" s="3">
        <v>1967</v>
      </c>
      <c r="F23" s="27">
        <v>153</v>
      </c>
      <c r="G23" s="8">
        <f t="shared" si="0"/>
        <v>7.7783426537874942E-2</v>
      </c>
    </row>
    <row r="24" spans="1:7" x14ac:dyDescent="0.3">
      <c r="A24" s="1">
        <v>3</v>
      </c>
      <c r="B24" s="1">
        <v>17</v>
      </c>
      <c r="C24" s="2" t="s">
        <v>60</v>
      </c>
      <c r="D24" s="1">
        <v>994</v>
      </c>
      <c r="E24" s="3">
        <v>777</v>
      </c>
      <c r="F24" s="27">
        <v>30</v>
      </c>
      <c r="G24" s="8">
        <f t="shared" si="0"/>
        <v>3.8610038610038609E-2</v>
      </c>
    </row>
    <row r="25" spans="1:7" x14ac:dyDescent="0.3">
      <c r="A25" s="1">
        <v>2</v>
      </c>
      <c r="B25" s="1">
        <v>4</v>
      </c>
      <c r="C25" s="2" t="s">
        <v>62</v>
      </c>
      <c r="D25" s="1">
        <v>1014</v>
      </c>
      <c r="E25" s="3">
        <v>712</v>
      </c>
      <c r="F25" s="27">
        <v>18</v>
      </c>
      <c r="G25" s="8">
        <f t="shared" si="0"/>
        <v>2.5280898876404494E-2</v>
      </c>
    </row>
    <row r="26" spans="1:7" x14ac:dyDescent="0.3">
      <c r="A26" s="1">
        <v>4</v>
      </c>
      <c r="B26" s="1">
        <v>12</v>
      </c>
      <c r="C26" s="2" t="s">
        <v>97</v>
      </c>
      <c r="D26" s="1">
        <v>1023</v>
      </c>
      <c r="E26" s="3">
        <v>2824</v>
      </c>
      <c r="F26" s="27">
        <v>411</v>
      </c>
      <c r="G26" s="8">
        <f t="shared" si="0"/>
        <v>0.14553824362606232</v>
      </c>
    </row>
    <row r="27" spans="1:7" x14ac:dyDescent="0.3">
      <c r="A27" s="1">
        <v>1</v>
      </c>
      <c r="B27" s="1">
        <v>1</v>
      </c>
      <c r="C27" s="2" t="s">
        <v>7</v>
      </c>
      <c r="D27" s="1">
        <v>1026</v>
      </c>
      <c r="E27" s="3">
        <v>222</v>
      </c>
      <c r="F27" s="27">
        <v>9</v>
      </c>
      <c r="G27" s="8">
        <f t="shared" si="0"/>
        <v>4.0540540540540543E-2</v>
      </c>
    </row>
    <row r="28" spans="1:7" x14ac:dyDescent="0.3">
      <c r="A28" s="1">
        <v>2</v>
      </c>
      <c r="B28" s="1">
        <v>23</v>
      </c>
      <c r="C28" s="2" t="s">
        <v>54</v>
      </c>
      <c r="D28" s="1">
        <v>1058</v>
      </c>
      <c r="E28" s="3">
        <v>696</v>
      </c>
      <c r="F28" s="27">
        <v>23</v>
      </c>
      <c r="G28" s="8">
        <f t="shared" si="0"/>
        <v>3.3045977011494254E-2</v>
      </c>
    </row>
    <row r="29" spans="1:7" x14ac:dyDescent="0.3">
      <c r="A29" s="1">
        <v>3</v>
      </c>
      <c r="B29" s="1">
        <v>1</v>
      </c>
      <c r="C29" s="2" t="s">
        <v>70</v>
      </c>
      <c r="D29" s="1">
        <v>1075</v>
      </c>
      <c r="E29" s="3">
        <v>875</v>
      </c>
      <c r="F29" s="27">
        <v>57</v>
      </c>
      <c r="G29" s="8">
        <f t="shared" si="0"/>
        <v>6.5142857142857141E-2</v>
      </c>
    </row>
    <row r="30" spans="1:7" x14ac:dyDescent="0.3">
      <c r="A30" s="1">
        <v>3</v>
      </c>
      <c r="B30" s="1">
        <v>7</v>
      </c>
      <c r="C30" s="2" t="s">
        <v>26</v>
      </c>
      <c r="D30" s="1">
        <v>1126</v>
      </c>
      <c r="E30" s="3">
        <v>808</v>
      </c>
      <c r="F30" s="27">
        <v>72</v>
      </c>
      <c r="G30" s="8">
        <f t="shared" si="0"/>
        <v>8.9108910891089105E-2</v>
      </c>
    </row>
    <row r="31" spans="1:7" x14ac:dyDescent="0.3">
      <c r="A31" s="1">
        <v>2</v>
      </c>
      <c r="B31" s="1">
        <v>10</v>
      </c>
      <c r="C31" s="2" t="s">
        <v>29</v>
      </c>
      <c r="D31" s="1">
        <v>1145</v>
      </c>
      <c r="E31" s="3">
        <v>617</v>
      </c>
      <c r="F31" s="27">
        <v>20</v>
      </c>
      <c r="G31" s="8">
        <f t="shared" si="0"/>
        <v>3.2414910858995137E-2</v>
      </c>
    </row>
    <row r="32" spans="1:7" x14ac:dyDescent="0.3">
      <c r="A32" s="1">
        <v>1</v>
      </c>
      <c r="B32" s="1">
        <v>21</v>
      </c>
      <c r="C32" s="2" t="s">
        <v>10</v>
      </c>
      <c r="D32" s="1">
        <v>1150</v>
      </c>
      <c r="E32" s="3">
        <v>195</v>
      </c>
      <c r="F32" s="27">
        <v>17</v>
      </c>
      <c r="G32" s="8">
        <f t="shared" si="0"/>
        <v>8.7179487179487175E-2</v>
      </c>
    </row>
    <row r="33" spans="1:7" x14ac:dyDescent="0.3">
      <c r="A33" s="1">
        <v>2</v>
      </c>
      <c r="B33" s="1">
        <v>4</v>
      </c>
      <c r="C33" s="2" t="s">
        <v>27</v>
      </c>
      <c r="D33" s="1">
        <v>1199</v>
      </c>
      <c r="E33" s="3">
        <v>639</v>
      </c>
      <c r="F33" s="27">
        <v>57</v>
      </c>
      <c r="G33" s="8">
        <f t="shared" si="0"/>
        <v>8.9201877934272297E-2</v>
      </c>
    </row>
    <row r="34" spans="1:7" x14ac:dyDescent="0.3">
      <c r="A34" s="1">
        <v>4</v>
      </c>
      <c r="B34" s="1">
        <v>13</v>
      </c>
      <c r="C34" s="2" t="s">
        <v>104</v>
      </c>
      <c r="D34" s="1">
        <v>1223</v>
      </c>
      <c r="E34" s="3">
        <v>2393</v>
      </c>
      <c r="F34" s="27">
        <v>101</v>
      </c>
      <c r="G34" s="8">
        <f t="shared" si="0"/>
        <v>4.2206435436690344E-2</v>
      </c>
    </row>
    <row r="35" spans="1:7" x14ac:dyDescent="0.3">
      <c r="A35" s="1">
        <v>4</v>
      </c>
      <c r="B35" s="1">
        <v>5</v>
      </c>
      <c r="C35" s="2" t="s">
        <v>110</v>
      </c>
      <c r="D35" s="1">
        <v>1263</v>
      </c>
      <c r="E35" s="3">
        <v>3673</v>
      </c>
      <c r="F35" s="27">
        <v>270</v>
      </c>
      <c r="G35" s="8">
        <f t="shared" ref="G35:G66" si="1">F35/E35</f>
        <v>7.3509392866866322E-2</v>
      </c>
    </row>
    <row r="36" spans="1:7" x14ac:dyDescent="0.3">
      <c r="A36" s="1">
        <v>4</v>
      </c>
      <c r="B36" s="1">
        <v>6</v>
      </c>
      <c r="C36" s="2" t="s">
        <v>230</v>
      </c>
      <c r="D36" s="1">
        <v>1271</v>
      </c>
      <c r="E36" s="3">
        <v>1563</v>
      </c>
      <c r="F36" s="27">
        <v>94</v>
      </c>
      <c r="G36" s="8">
        <f t="shared" si="1"/>
        <v>6.0140754958413305E-2</v>
      </c>
    </row>
    <row r="37" spans="1:7" x14ac:dyDescent="0.3">
      <c r="A37" s="1">
        <v>1</v>
      </c>
      <c r="B37" s="1">
        <v>17</v>
      </c>
      <c r="C37" s="2" t="s">
        <v>25</v>
      </c>
      <c r="D37" s="1">
        <v>1282</v>
      </c>
      <c r="E37" s="3">
        <v>394</v>
      </c>
      <c r="F37" s="27">
        <v>13</v>
      </c>
      <c r="G37" s="8">
        <f t="shared" si="1"/>
        <v>3.2994923857868022E-2</v>
      </c>
    </row>
    <row r="38" spans="1:7" x14ac:dyDescent="0.3">
      <c r="A38" s="1">
        <v>4</v>
      </c>
      <c r="B38" s="1">
        <v>19</v>
      </c>
      <c r="C38" s="2" t="s">
        <v>103</v>
      </c>
      <c r="D38" s="1">
        <v>1297</v>
      </c>
      <c r="E38" s="3">
        <v>2546</v>
      </c>
      <c r="F38" s="27">
        <v>125</v>
      </c>
      <c r="G38" s="8">
        <f t="shared" si="1"/>
        <v>4.9096622152395915E-2</v>
      </c>
    </row>
    <row r="39" spans="1:7" x14ac:dyDescent="0.3">
      <c r="A39" s="1">
        <v>4</v>
      </c>
      <c r="B39" s="1">
        <v>16</v>
      </c>
      <c r="C39" s="2" t="s">
        <v>114</v>
      </c>
      <c r="D39" s="1">
        <v>1308</v>
      </c>
      <c r="E39" s="3">
        <v>6482</v>
      </c>
      <c r="F39" s="27">
        <v>257</v>
      </c>
      <c r="G39" s="8">
        <f t="shared" si="1"/>
        <v>3.9648256710891699E-2</v>
      </c>
    </row>
    <row r="40" spans="1:7" x14ac:dyDescent="0.3">
      <c r="A40" s="1">
        <v>3</v>
      </c>
      <c r="B40" s="1">
        <v>13</v>
      </c>
      <c r="C40" s="2" t="s">
        <v>37</v>
      </c>
      <c r="D40" s="1">
        <v>1319</v>
      </c>
      <c r="E40" s="3">
        <v>759</v>
      </c>
      <c r="F40" s="27">
        <v>100</v>
      </c>
      <c r="G40" s="8">
        <f t="shared" si="1"/>
        <v>0.13175230566534915</v>
      </c>
    </row>
    <row r="41" spans="1:7" x14ac:dyDescent="0.3">
      <c r="A41" s="1">
        <v>3</v>
      </c>
      <c r="B41" s="1">
        <v>14</v>
      </c>
      <c r="C41" s="2" t="s">
        <v>76</v>
      </c>
      <c r="D41" s="1">
        <v>1327</v>
      </c>
      <c r="E41" s="3">
        <v>971</v>
      </c>
      <c r="F41" s="27">
        <v>57</v>
      </c>
      <c r="G41" s="8">
        <f t="shared" si="1"/>
        <v>5.8702368692070031E-2</v>
      </c>
    </row>
    <row r="42" spans="1:7" x14ac:dyDescent="0.3">
      <c r="A42" s="1">
        <v>1</v>
      </c>
      <c r="B42" s="1">
        <v>1</v>
      </c>
      <c r="C42" s="2" t="s">
        <v>4</v>
      </c>
      <c r="D42" s="1">
        <v>1389</v>
      </c>
      <c r="E42" s="3">
        <v>307</v>
      </c>
      <c r="F42" s="27">
        <v>32</v>
      </c>
      <c r="G42" s="8">
        <f t="shared" si="1"/>
        <v>0.10423452768729642</v>
      </c>
    </row>
    <row r="43" spans="1:7" x14ac:dyDescent="0.3">
      <c r="A43" s="1">
        <v>3</v>
      </c>
      <c r="B43" s="1">
        <v>9</v>
      </c>
      <c r="C43" s="2" t="s">
        <v>85</v>
      </c>
      <c r="D43" s="1">
        <v>1406</v>
      </c>
      <c r="E43" s="3">
        <v>1103</v>
      </c>
      <c r="F43" s="27">
        <v>37</v>
      </c>
      <c r="G43" s="8">
        <f t="shared" si="1"/>
        <v>3.3544877606527655E-2</v>
      </c>
    </row>
    <row r="44" spans="1:7" x14ac:dyDescent="0.3">
      <c r="A44" s="1">
        <v>4</v>
      </c>
      <c r="B44" s="1">
        <v>20</v>
      </c>
      <c r="C44" s="2" t="s">
        <v>107</v>
      </c>
      <c r="D44" s="1">
        <v>1454</v>
      </c>
      <c r="E44" s="3">
        <v>2953</v>
      </c>
      <c r="F44" s="27">
        <v>220</v>
      </c>
      <c r="G44" s="8">
        <f t="shared" si="1"/>
        <v>7.4500507958008805E-2</v>
      </c>
    </row>
    <row r="45" spans="1:7" x14ac:dyDescent="0.3">
      <c r="A45" s="1">
        <v>1</v>
      </c>
      <c r="B45" s="1">
        <v>17</v>
      </c>
      <c r="C45" s="2" t="s">
        <v>12</v>
      </c>
      <c r="D45" s="1">
        <v>1461</v>
      </c>
      <c r="E45" s="3">
        <v>305</v>
      </c>
      <c r="F45" s="27">
        <v>37</v>
      </c>
      <c r="G45" s="8">
        <f t="shared" si="1"/>
        <v>0.12131147540983607</v>
      </c>
    </row>
    <row r="46" spans="1:7" x14ac:dyDescent="0.3">
      <c r="A46" s="1">
        <v>1</v>
      </c>
      <c r="B46" s="1">
        <v>14</v>
      </c>
      <c r="C46" s="2" t="s">
        <v>17</v>
      </c>
      <c r="D46" s="1">
        <v>1487</v>
      </c>
      <c r="E46" s="3">
        <v>492</v>
      </c>
      <c r="F46" s="27">
        <v>36</v>
      </c>
      <c r="G46" s="8">
        <f t="shared" si="1"/>
        <v>7.3170731707317069E-2</v>
      </c>
    </row>
    <row r="47" spans="1:7" x14ac:dyDescent="0.3">
      <c r="A47" s="1">
        <v>2</v>
      </c>
      <c r="B47" s="1">
        <v>3</v>
      </c>
      <c r="C47" s="2" t="s">
        <v>49</v>
      </c>
      <c r="D47" s="1">
        <v>1558</v>
      </c>
      <c r="E47" s="3">
        <v>679</v>
      </c>
      <c r="F47" s="27">
        <v>49</v>
      </c>
      <c r="G47" s="8">
        <f t="shared" si="1"/>
        <v>7.2164948453608241E-2</v>
      </c>
    </row>
    <row r="48" spans="1:7" x14ac:dyDescent="0.3">
      <c r="A48" s="1">
        <v>4</v>
      </c>
      <c r="B48" s="1">
        <v>23</v>
      </c>
      <c r="C48" s="2" t="s">
        <v>86</v>
      </c>
      <c r="D48" s="1">
        <v>1585</v>
      </c>
      <c r="E48" s="3">
        <v>1398</v>
      </c>
      <c r="F48" s="27">
        <v>68</v>
      </c>
      <c r="G48" s="8">
        <f t="shared" si="1"/>
        <v>4.8640915593705293E-2</v>
      </c>
    </row>
    <row r="49" spans="1:7" x14ac:dyDescent="0.3">
      <c r="A49" s="1">
        <v>3</v>
      </c>
      <c r="B49" s="1">
        <v>6</v>
      </c>
      <c r="C49" s="2" t="s">
        <v>58</v>
      </c>
      <c r="D49" s="1">
        <v>1615</v>
      </c>
      <c r="E49" s="3">
        <v>897</v>
      </c>
      <c r="F49" s="27">
        <v>68</v>
      </c>
      <c r="G49" s="8">
        <f t="shared" si="1"/>
        <v>7.58082497212932E-2</v>
      </c>
    </row>
    <row r="50" spans="1:7" x14ac:dyDescent="0.3">
      <c r="A50" s="1">
        <v>2</v>
      </c>
      <c r="B50" s="1">
        <v>5</v>
      </c>
      <c r="C50" s="2" t="s">
        <v>46</v>
      </c>
      <c r="D50" s="1">
        <v>1641</v>
      </c>
      <c r="E50" s="3">
        <v>655</v>
      </c>
      <c r="F50" s="27">
        <v>48</v>
      </c>
      <c r="G50" s="8">
        <f t="shared" si="1"/>
        <v>7.3282442748091606E-2</v>
      </c>
    </row>
    <row r="51" spans="1:7" x14ac:dyDescent="0.3">
      <c r="A51" s="1">
        <v>1</v>
      </c>
      <c r="B51" s="1">
        <v>20</v>
      </c>
      <c r="C51" s="2" t="s">
        <v>5</v>
      </c>
      <c r="D51" s="1">
        <v>1654</v>
      </c>
      <c r="E51" s="3">
        <v>186</v>
      </c>
      <c r="F51" s="27">
        <v>10</v>
      </c>
      <c r="G51" s="8">
        <f t="shared" si="1"/>
        <v>5.3763440860215055E-2</v>
      </c>
    </row>
    <row r="52" spans="1:7" x14ac:dyDescent="0.3">
      <c r="A52" s="1">
        <v>2</v>
      </c>
      <c r="B52" s="1">
        <v>8</v>
      </c>
      <c r="C52" s="2" t="s">
        <v>15</v>
      </c>
      <c r="D52" s="1">
        <v>1676</v>
      </c>
      <c r="E52" s="3">
        <v>510</v>
      </c>
      <c r="F52" s="27">
        <v>36</v>
      </c>
      <c r="G52" s="8">
        <f t="shared" si="1"/>
        <v>7.0588235294117646E-2</v>
      </c>
    </row>
    <row r="53" spans="1:7" x14ac:dyDescent="0.3">
      <c r="A53" s="1">
        <v>1</v>
      </c>
      <c r="B53" s="1">
        <v>15</v>
      </c>
      <c r="C53" s="2" t="s">
        <v>19</v>
      </c>
      <c r="D53" s="1">
        <v>1690</v>
      </c>
      <c r="E53" s="3">
        <v>364</v>
      </c>
      <c r="F53" s="27">
        <v>30</v>
      </c>
      <c r="G53" s="8">
        <f t="shared" si="1"/>
        <v>8.2417582417582416E-2</v>
      </c>
    </row>
    <row r="54" spans="1:7" x14ac:dyDescent="0.3">
      <c r="A54" s="1">
        <v>4</v>
      </c>
      <c r="B54" s="1">
        <v>16</v>
      </c>
      <c r="C54" s="2" t="s">
        <v>89</v>
      </c>
      <c r="D54" s="1">
        <v>1693</v>
      </c>
      <c r="E54" s="3">
        <v>1942</v>
      </c>
      <c r="F54" s="27">
        <v>344</v>
      </c>
      <c r="G54" s="8">
        <f t="shared" si="1"/>
        <v>0.17713697219361482</v>
      </c>
    </row>
    <row r="55" spans="1:7" x14ac:dyDescent="0.3">
      <c r="A55" s="1">
        <v>3</v>
      </c>
      <c r="B55" s="1">
        <v>9</v>
      </c>
      <c r="C55" s="2" t="s">
        <v>61</v>
      </c>
      <c r="D55" s="1">
        <v>1717</v>
      </c>
      <c r="E55" s="3">
        <v>892</v>
      </c>
      <c r="F55" s="27">
        <v>61</v>
      </c>
      <c r="G55" s="8">
        <f t="shared" si="1"/>
        <v>6.838565022421525E-2</v>
      </c>
    </row>
    <row r="56" spans="1:7" x14ac:dyDescent="0.3">
      <c r="A56" s="1">
        <v>2</v>
      </c>
      <c r="B56" s="1">
        <v>11</v>
      </c>
      <c r="C56" s="2" t="s">
        <v>38</v>
      </c>
      <c r="D56" s="1">
        <v>1741</v>
      </c>
      <c r="E56" s="3">
        <v>670</v>
      </c>
      <c r="F56" s="27">
        <v>63</v>
      </c>
      <c r="G56" s="8">
        <f t="shared" si="1"/>
        <v>9.4029850746268656E-2</v>
      </c>
    </row>
    <row r="57" spans="1:7" x14ac:dyDescent="0.3">
      <c r="A57" s="1">
        <v>3</v>
      </c>
      <c r="B57" s="1">
        <v>8</v>
      </c>
      <c r="C57" s="2" t="s">
        <v>78</v>
      </c>
      <c r="D57" s="1">
        <v>1747</v>
      </c>
      <c r="E57" s="3">
        <v>1009</v>
      </c>
      <c r="F57" s="27">
        <v>84</v>
      </c>
      <c r="G57" s="8">
        <f t="shared" si="1"/>
        <v>8.3250743310208125E-2</v>
      </c>
    </row>
    <row r="58" spans="1:7" x14ac:dyDescent="0.3">
      <c r="A58" s="1">
        <v>2</v>
      </c>
      <c r="B58" s="1">
        <v>15</v>
      </c>
      <c r="C58" s="2" t="s">
        <v>23</v>
      </c>
      <c r="D58" s="1">
        <v>1753</v>
      </c>
      <c r="E58" s="3">
        <v>534</v>
      </c>
      <c r="F58" s="27">
        <v>56</v>
      </c>
      <c r="G58" s="8">
        <f t="shared" si="1"/>
        <v>0.10486891385767791</v>
      </c>
    </row>
    <row r="59" spans="1:7" x14ac:dyDescent="0.3">
      <c r="A59" s="1">
        <v>2</v>
      </c>
      <c r="B59" s="1">
        <v>23</v>
      </c>
      <c r="C59" s="2" t="s">
        <v>39</v>
      </c>
      <c r="D59" s="1">
        <v>1760</v>
      </c>
      <c r="E59" s="3">
        <v>638</v>
      </c>
      <c r="F59" s="27">
        <v>109</v>
      </c>
      <c r="G59" s="8">
        <f t="shared" si="1"/>
        <v>0.17084639498432602</v>
      </c>
    </row>
    <row r="60" spans="1:7" x14ac:dyDescent="0.3">
      <c r="A60" s="1">
        <v>3</v>
      </c>
      <c r="B60" s="1">
        <v>9</v>
      </c>
      <c r="C60" s="2" t="s">
        <v>84</v>
      </c>
      <c r="D60" s="1">
        <v>1767</v>
      </c>
      <c r="E60" s="3">
        <v>1044</v>
      </c>
      <c r="F60" s="27">
        <v>31</v>
      </c>
      <c r="G60" s="8">
        <f t="shared" si="1"/>
        <v>2.9693486590038315E-2</v>
      </c>
    </row>
    <row r="61" spans="1:7" x14ac:dyDescent="0.3">
      <c r="A61" s="1">
        <v>4</v>
      </c>
      <c r="B61" s="1">
        <v>20</v>
      </c>
      <c r="C61" s="2" t="s">
        <v>96</v>
      </c>
      <c r="D61" s="1">
        <v>1782</v>
      </c>
      <c r="E61" s="3">
        <v>1854</v>
      </c>
      <c r="F61" s="27">
        <v>95</v>
      </c>
      <c r="G61" s="8">
        <f t="shared" si="1"/>
        <v>5.1240560949298811E-2</v>
      </c>
    </row>
    <row r="62" spans="1:7" x14ac:dyDescent="0.3">
      <c r="A62" s="1">
        <v>1</v>
      </c>
      <c r="B62" s="1">
        <v>21</v>
      </c>
      <c r="C62" s="2" t="s">
        <v>22</v>
      </c>
      <c r="D62" s="1">
        <v>1798</v>
      </c>
      <c r="E62" s="3">
        <v>409</v>
      </c>
      <c r="F62" s="27">
        <v>17</v>
      </c>
      <c r="G62" s="8">
        <f t="shared" si="1"/>
        <v>4.1564792176039117E-2</v>
      </c>
    </row>
    <row r="63" spans="1:7" x14ac:dyDescent="0.3">
      <c r="A63" s="1">
        <v>4</v>
      </c>
      <c r="B63" s="1">
        <v>15</v>
      </c>
      <c r="C63" s="2" t="s">
        <v>106</v>
      </c>
      <c r="D63" s="1">
        <v>1822</v>
      </c>
      <c r="E63" s="3">
        <v>3374</v>
      </c>
      <c r="F63" s="27">
        <v>303</v>
      </c>
      <c r="G63" s="8">
        <f t="shared" si="1"/>
        <v>8.980438648488441E-2</v>
      </c>
    </row>
    <row r="64" spans="1:7" x14ac:dyDescent="0.3">
      <c r="A64" s="1">
        <v>1</v>
      </c>
      <c r="B64" s="1">
        <v>22</v>
      </c>
      <c r="C64" s="2" t="s">
        <v>14</v>
      </c>
      <c r="D64" s="1">
        <v>1825</v>
      </c>
      <c r="E64" s="3">
        <v>297</v>
      </c>
      <c r="F64" s="27">
        <v>7</v>
      </c>
      <c r="G64" s="8">
        <f t="shared" si="1"/>
        <v>2.3569023569023569E-2</v>
      </c>
    </row>
    <row r="65" spans="1:7" x14ac:dyDescent="0.3">
      <c r="A65" s="1">
        <v>3</v>
      </c>
      <c r="B65" s="1">
        <v>7</v>
      </c>
      <c r="C65" s="2" t="s">
        <v>36</v>
      </c>
      <c r="D65" s="1">
        <v>1835</v>
      </c>
      <c r="E65" s="3">
        <v>921</v>
      </c>
      <c r="F65" s="27">
        <v>62</v>
      </c>
      <c r="G65" s="8">
        <f t="shared" si="1"/>
        <v>6.7318132464712271E-2</v>
      </c>
    </row>
    <row r="66" spans="1:7" x14ac:dyDescent="0.3">
      <c r="A66" s="1">
        <v>3</v>
      </c>
      <c r="B66" s="1">
        <v>7</v>
      </c>
      <c r="C66" s="2" t="s">
        <v>73</v>
      </c>
      <c r="D66" s="1">
        <v>1851</v>
      </c>
      <c r="E66" s="3">
        <v>966</v>
      </c>
      <c r="F66" s="27">
        <v>72</v>
      </c>
      <c r="G66" s="8">
        <f t="shared" si="1"/>
        <v>7.4534161490683232E-2</v>
      </c>
    </row>
    <row r="67" spans="1:7" x14ac:dyDescent="0.3">
      <c r="A67" s="1">
        <v>3</v>
      </c>
      <c r="B67" s="1">
        <v>11</v>
      </c>
      <c r="C67" s="2" t="s">
        <v>77</v>
      </c>
      <c r="D67" s="1">
        <v>1880</v>
      </c>
      <c r="E67" s="3">
        <v>1177</v>
      </c>
      <c r="F67" s="27">
        <v>69</v>
      </c>
      <c r="G67" s="8">
        <f t="shared" ref="G67:G98" si="2">F67/E67</f>
        <v>5.8623619371282923E-2</v>
      </c>
    </row>
    <row r="68" spans="1:7" x14ac:dyDescent="0.3">
      <c r="A68" s="1">
        <v>4</v>
      </c>
      <c r="B68" s="1">
        <v>19</v>
      </c>
      <c r="C68" s="2" t="s">
        <v>95</v>
      </c>
      <c r="D68" s="1">
        <v>1899</v>
      </c>
      <c r="E68" s="3">
        <v>1914</v>
      </c>
      <c r="F68" s="27">
        <v>109</v>
      </c>
      <c r="G68" s="8">
        <f t="shared" si="2"/>
        <v>5.6948798328108674E-2</v>
      </c>
    </row>
    <row r="69" spans="1:7" x14ac:dyDescent="0.3">
      <c r="A69" s="1">
        <v>3</v>
      </c>
      <c r="B69" s="1">
        <v>8</v>
      </c>
      <c r="C69" s="2" t="s">
        <v>71</v>
      </c>
      <c r="D69" s="1">
        <v>1903</v>
      </c>
      <c r="E69" s="3">
        <v>892</v>
      </c>
      <c r="F69" s="27">
        <v>49</v>
      </c>
      <c r="G69" s="8">
        <f t="shared" si="2"/>
        <v>5.4932735426008968E-2</v>
      </c>
    </row>
    <row r="70" spans="1:7" x14ac:dyDescent="0.3">
      <c r="A70" s="1">
        <v>4</v>
      </c>
      <c r="B70" s="1">
        <v>16</v>
      </c>
      <c r="C70" s="2" t="s">
        <v>115</v>
      </c>
      <c r="D70" s="1">
        <v>1933</v>
      </c>
      <c r="E70" s="3">
        <v>11346</v>
      </c>
      <c r="F70" s="27">
        <v>943</v>
      </c>
      <c r="G70" s="8">
        <f t="shared" si="2"/>
        <v>8.3112991362594743E-2</v>
      </c>
    </row>
    <row r="71" spans="1:7" x14ac:dyDescent="0.3">
      <c r="A71" s="1">
        <v>4</v>
      </c>
      <c r="B71" s="1">
        <v>18</v>
      </c>
      <c r="C71" s="2" t="s">
        <v>94</v>
      </c>
      <c r="D71" s="1">
        <v>1954</v>
      </c>
      <c r="E71" s="3">
        <v>1582</v>
      </c>
      <c r="F71" s="27">
        <v>90</v>
      </c>
      <c r="G71" s="8">
        <f t="shared" si="2"/>
        <v>5.6890012642225034E-2</v>
      </c>
    </row>
    <row r="72" spans="1:7" x14ac:dyDescent="0.3">
      <c r="A72" s="1">
        <v>2</v>
      </c>
      <c r="B72" s="1">
        <v>7</v>
      </c>
      <c r="C72" s="2" t="s">
        <v>51</v>
      </c>
      <c r="D72" s="1">
        <v>1962</v>
      </c>
      <c r="E72" s="3">
        <v>701</v>
      </c>
      <c r="F72" s="27">
        <v>60</v>
      </c>
      <c r="G72" s="8">
        <f t="shared" si="2"/>
        <v>8.5592011412268187E-2</v>
      </c>
    </row>
    <row r="73" spans="1:7" x14ac:dyDescent="0.3">
      <c r="A73" s="1">
        <v>4</v>
      </c>
      <c r="B73" s="1">
        <v>17</v>
      </c>
      <c r="C73" s="2" t="s">
        <v>93</v>
      </c>
      <c r="D73" s="1">
        <v>2010</v>
      </c>
      <c r="E73" s="3">
        <v>1437</v>
      </c>
      <c r="F73" s="27">
        <v>116</v>
      </c>
      <c r="G73" s="8">
        <f t="shared" si="2"/>
        <v>8.072372999304106E-2</v>
      </c>
    </row>
    <row r="74" spans="1:7" x14ac:dyDescent="0.3">
      <c r="A74" s="1">
        <v>3</v>
      </c>
      <c r="B74" s="1">
        <v>4</v>
      </c>
      <c r="C74" s="2" t="s">
        <v>80</v>
      </c>
      <c r="D74" s="1">
        <v>2013</v>
      </c>
      <c r="E74" s="3">
        <v>969</v>
      </c>
      <c r="F74" s="27">
        <v>31</v>
      </c>
      <c r="G74" s="8">
        <f t="shared" si="2"/>
        <v>3.1991744066047469E-2</v>
      </c>
    </row>
    <row r="75" spans="1:7" x14ac:dyDescent="0.3">
      <c r="A75" s="1">
        <v>4</v>
      </c>
      <c r="B75" s="1">
        <v>2</v>
      </c>
      <c r="C75" s="2" t="s">
        <v>100</v>
      </c>
      <c r="D75" s="1">
        <v>2020</v>
      </c>
      <c r="E75" s="3">
        <v>1568</v>
      </c>
      <c r="F75" s="27">
        <v>57</v>
      </c>
      <c r="G75" s="8">
        <f t="shared" si="2"/>
        <v>3.6352040816326529E-2</v>
      </c>
    </row>
    <row r="76" spans="1:7" x14ac:dyDescent="0.3">
      <c r="A76" s="1">
        <v>1</v>
      </c>
      <c r="B76" s="1">
        <v>6</v>
      </c>
      <c r="C76" s="2" t="s">
        <v>11</v>
      </c>
      <c r="D76" s="1">
        <v>2056</v>
      </c>
      <c r="E76" s="3">
        <v>232</v>
      </c>
      <c r="F76" s="27">
        <v>2</v>
      </c>
      <c r="G76" s="8">
        <f t="shared" si="2"/>
        <v>8.6206896551724137E-3</v>
      </c>
    </row>
    <row r="77" spans="1:7" x14ac:dyDescent="0.3">
      <c r="A77" s="1">
        <v>4</v>
      </c>
      <c r="B77" s="1">
        <v>9</v>
      </c>
      <c r="C77" s="2" t="s">
        <v>112</v>
      </c>
      <c r="D77" s="1">
        <v>2073</v>
      </c>
      <c r="E77" s="3">
        <v>3902</v>
      </c>
      <c r="F77" s="27">
        <v>376</v>
      </c>
      <c r="G77" s="8">
        <f t="shared" si="2"/>
        <v>9.6360840594566885E-2</v>
      </c>
    </row>
    <row r="78" spans="1:7" x14ac:dyDescent="0.3">
      <c r="A78" s="1">
        <v>1</v>
      </c>
      <c r="B78" s="1">
        <v>12</v>
      </c>
      <c r="C78" s="2" t="s">
        <v>18</v>
      </c>
      <c r="D78" s="1">
        <v>2083</v>
      </c>
      <c r="E78" s="3">
        <v>481</v>
      </c>
      <c r="F78" s="27">
        <v>49</v>
      </c>
      <c r="G78" s="8">
        <f t="shared" si="2"/>
        <v>0.10187110187110188</v>
      </c>
    </row>
    <row r="79" spans="1:7" x14ac:dyDescent="0.3">
      <c r="A79" s="1">
        <v>3</v>
      </c>
      <c r="B79" s="1">
        <v>4</v>
      </c>
      <c r="C79" s="2" t="s">
        <v>79</v>
      </c>
      <c r="D79" s="1">
        <v>2112</v>
      </c>
      <c r="E79" s="3">
        <v>1101</v>
      </c>
      <c r="F79" s="27">
        <v>54</v>
      </c>
      <c r="G79" s="8">
        <f t="shared" si="2"/>
        <v>4.9046321525885561E-2</v>
      </c>
    </row>
    <row r="80" spans="1:7" x14ac:dyDescent="0.3">
      <c r="A80" s="1">
        <v>4</v>
      </c>
      <c r="B80" s="1">
        <v>13</v>
      </c>
      <c r="C80" s="2" t="s">
        <v>105</v>
      </c>
      <c r="D80" s="1">
        <v>2117</v>
      </c>
      <c r="E80" s="3">
        <v>3251</v>
      </c>
      <c r="F80" s="27">
        <v>171</v>
      </c>
      <c r="G80" s="8">
        <f t="shared" si="2"/>
        <v>5.2599200246078129E-2</v>
      </c>
    </row>
    <row r="81" spans="1:7" x14ac:dyDescent="0.3">
      <c r="A81" s="1">
        <v>4</v>
      </c>
      <c r="B81" s="1">
        <v>16</v>
      </c>
      <c r="C81" s="2" t="s">
        <v>111</v>
      </c>
      <c r="D81" s="1">
        <v>2121</v>
      </c>
      <c r="E81" s="3">
        <v>3455</v>
      </c>
      <c r="F81" s="27">
        <v>130</v>
      </c>
      <c r="G81" s="8">
        <f t="shared" si="2"/>
        <v>3.7626628075253257E-2</v>
      </c>
    </row>
    <row r="82" spans="1:7" x14ac:dyDescent="0.3">
      <c r="A82" s="1">
        <v>1</v>
      </c>
      <c r="B82" s="1">
        <v>3</v>
      </c>
      <c r="C82" s="2" t="s">
        <v>9</v>
      </c>
      <c r="D82" s="1">
        <v>2134</v>
      </c>
      <c r="E82" s="3">
        <v>258</v>
      </c>
      <c r="F82" s="27">
        <v>14</v>
      </c>
      <c r="G82" s="8">
        <f t="shared" si="2"/>
        <v>5.4263565891472867E-2</v>
      </c>
    </row>
    <row r="83" spans="1:7" x14ac:dyDescent="0.3">
      <c r="A83" s="1">
        <v>3</v>
      </c>
      <c r="B83" s="1">
        <v>23</v>
      </c>
      <c r="C83" s="2" t="s">
        <v>83</v>
      </c>
      <c r="D83" s="1">
        <v>2151</v>
      </c>
      <c r="E83" s="3">
        <v>1160</v>
      </c>
      <c r="F83" s="27">
        <v>82</v>
      </c>
      <c r="G83" s="8">
        <f t="shared" si="2"/>
        <v>7.0689655172413796E-2</v>
      </c>
    </row>
    <row r="84" spans="1:7" x14ac:dyDescent="0.3">
      <c r="A84" s="1">
        <v>2</v>
      </c>
      <c r="B84" s="1">
        <v>21</v>
      </c>
      <c r="C84" s="2" t="s">
        <v>45</v>
      </c>
      <c r="D84" s="1">
        <v>2157</v>
      </c>
      <c r="E84" s="3">
        <v>709</v>
      </c>
      <c r="F84" s="27">
        <v>40</v>
      </c>
      <c r="G84" s="8">
        <f t="shared" si="2"/>
        <v>5.6417489421720736E-2</v>
      </c>
    </row>
    <row r="85" spans="1:7" x14ac:dyDescent="0.3">
      <c r="A85" s="1">
        <v>3</v>
      </c>
      <c r="B85" s="1">
        <v>11</v>
      </c>
      <c r="C85" s="2" t="s">
        <v>52</v>
      </c>
      <c r="D85" s="1">
        <v>2158</v>
      </c>
      <c r="E85" s="3">
        <v>779</v>
      </c>
      <c r="F85" s="27">
        <v>38</v>
      </c>
      <c r="G85" s="8">
        <f t="shared" si="2"/>
        <v>4.878048780487805E-2</v>
      </c>
    </row>
    <row r="86" spans="1:7" x14ac:dyDescent="0.3">
      <c r="A86" s="1">
        <v>4</v>
      </c>
      <c r="B86" s="1">
        <v>13</v>
      </c>
      <c r="C86" s="2" t="s">
        <v>116</v>
      </c>
      <c r="D86" s="1">
        <v>2188</v>
      </c>
      <c r="E86" s="3">
        <v>20254</v>
      </c>
      <c r="F86" s="27">
        <v>61</v>
      </c>
      <c r="G86" s="8">
        <f t="shared" si="2"/>
        <v>3.011750765280932E-3</v>
      </c>
    </row>
    <row r="87" spans="1:7" x14ac:dyDescent="0.3">
      <c r="A87" s="1">
        <v>2</v>
      </c>
      <c r="B87" s="1">
        <v>1</v>
      </c>
      <c r="C87" s="2" t="s">
        <v>43</v>
      </c>
      <c r="D87" s="1">
        <v>2193</v>
      </c>
      <c r="E87" s="3">
        <v>708</v>
      </c>
      <c r="F87" s="27">
        <v>36</v>
      </c>
      <c r="G87" s="8">
        <f t="shared" si="2"/>
        <v>5.0847457627118647E-2</v>
      </c>
    </row>
    <row r="88" spans="1:7" x14ac:dyDescent="0.3">
      <c r="A88" s="1">
        <v>4</v>
      </c>
      <c r="B88" s="1">
        <v>18</v>
      </c>
      <c r="C88" s="2" t="s">
        <v>109</v>
      </c>
      <c r="D88" s="1">
        <v>2199</v>
      </c>
      <c r="E88" s="3">
        <v>3070</v>
      </c>
      <c r="F88" s="27">
        <v>175</v>
      </c>
      <c r="G88" s="8">
        <f t="shared" si="2"/>
        <v>5.7003257328990226E-2</v>
      </c>
    </row>
    <row r="89" spans="1:7" x14ac:dyDescent="0.3">
      <c r="A89" s="1">
        <v>2</v>
      </c>
      <c r="B89" s="1">
        <v>10</v>
      </c>
      <c r="C89" s="2" t="s">
        <v>20</v>
      </c>
      <c r="D89" s="1">
        <v>2205</v>
      </c>
      <c r="E89" s="3">
        <v>566</v>
      </c>
      <c r="F89" s="27">
        <v>31</v>
      </c>
      <c r="G89" s="8">
        <f t="shared" si="2"/>
        <v>5.4770318021201414E-2</v>
      </c>
    </row>
    <row r="90" spans="1:7" x14ac:dyDescent="0.3">
      <c r="A90" s="1">
        <v>4</v>
      </c>
      <c r="B90" s="1">
        <v>17</v>
      </c>
      <c r="C90" s="2" t="s">
        <v>82</v>
      </c>
      <c r="D90" s="1">
        <v>2237</v>
      </c>
      <c r="E90" s="3">
        <v>1450</v>
      </c>
      <c r="F90" s="27">
        <v>177</v>
      </c>
      <c r="G90" s="8">
        <f t="shared" si="2"/>
        <v>0.12206896551724138</v>
      </c>
    </row>
    <row r="91" spans="1:7" x14ac:dyDescent="0.3">
      <c r="A91" s="1">
        <v>2</v>
      </c>
      <c r="B91" s="1">
        <v>22</v>
      </c>
      <c r="C91" s="2" t="s">
        <v>28</v>
      </c>
      <c r="D91" s="1">
        <v>2258</v>
      </c>
      <c r="E91" s="3">
        <v>519</v>
      </c>
      <c r="F91" s="27">
        <v>25</v>
      </c>
      <c r="G91" s="8">
        <f t="shared" si="2"/>
        <v>4.8169556840077073E-2</v>
      </c>
    </row>
    <row r="92" spans="1:7" x14ac:dyDescent="0.3">
      <c r="A92" s="1">
        <v>4</v>
      </c>
      <c r="B92" s="1">
        <v>14</v>
      </c>
      <c r="C92" s="2" t="s">
        <v>87</v>
      </c>
      <c r="D92" s="1">
        <v>2259</v>
      </c>
      <c r="E92" s="3">
        <v>1344</v>
      </c>
      <c r="F92" s="27">
        <v>82</v>
      </c>
      <c r="G92" s="8">
        <f t="shared" si="2"/>
        <v>6.101190476190476E-2</v>
      </c>
    </row>
    <row r="93" spans="1:7" x14ac:dyDescent="0.3">
      <c r="A93" s="1">
        <v>1</v>
      </c>
      <c r="B93" s="1">
        <v>19</v>
      </c>
      <c r="C93" s="2" t="s">
        <v>16</v>
      </c>
      <c r="D93" s="1">
        <v>2266</v>
      </c>
      <c r="E93" s="3">
        <v>380</v>
      </c>
      <c r="F93" s="27">
        <v>66</v>
      </c>
      <c r="G93" s="8">
        <f t="shared" si="2"/>
        <v>0.1736842105263158</v>
      </c>
    </row>
    <row r="94" spans="1:7" x14ac:dyDescent="0.3">
      <c r="A94" s="1">
        <v>4</v>
      </c>
      <c r="B94" s="1">
        <v>21</v>
      </c>
      <c r="C94" s="2" t="s">
        <v>160</v>
      </c>
      <c r="D94" s="1">
        <v>2267</v>
      </c>
      <c r="E94" s="3">
        <v>1657</v>
      </c>
      <c r="F94" s="27">
        <v>74</v>
      </c>
      <c r="G94" s="8">
        <f t="shared" si="2"/>
        <v>4.4659022329511168E-2</v>
      </c>
    </row>
    <row r="95" spans="1:7" x14ac:dyDescent="0.3">
      <c r="A95" s="1">
        <v>4</v>
      </c>
      <c r="B95" s="1">
        <v>8</v>
      </c>
      <c r="C95" s="2" t="s">
        <v>113</v>
      </c>
      <c r="D95" s="1">
        <v>2276</v>
      </c>
      <c r="E95" s="3">
        <v>4810</v>
      </c>
      <c r="F95" s="27">
        <v>297</v>
      </c>
      <c r="G95" s="8">
        <f t="shared" si="2"/>
        <v>6.174636174636175E-2</v>
      </c>
    </row>
    <row r="96" spans="1:7" x14ac:dyDescent="0.3">
      <c r="A96" s="1">
        <v>2</v>
      </c>
      <c r="B96" s="1">
        <v>23</v>
      </c>
      <c r="C96" s="2" t="s">
        <v>24</v>
      </c>
      <c r="D96" s="1">
        <v>2287</v>
      </c>
      <c r="E96" s="3">
        <v>581</v>
      </c>
      <c r="F96" s="27">
        <v>45</v>
      </c>
      <c r="G96" s="8">
        <f t="shared" si="2"/>
        <v>7.7452667814113599E-2</v>
      </c>
    </row>
    <row r="97" spans="1:7" x14ac:dyDescent="0.3">
      <c r="A97" s="1">
        <v>2</v>
      </c>
      <c r="B97" s="1">
        <v>12</v>
      </c>
      <c r="C97" s="2" t="s">
        <v>34</v>
      </c>
      <c r="D97" s="1">
        <v>2295</v>
      </c>
      <c r="E97" s="3">
        <v>665</v>
      </c>
      <c r="F97" s="27">
        <v>50</v>
      </c>
      <c r="G97" s="8">
        <f t="shared" si="2"/>
        <v>7.5187969924812026E-2</v>
      </c>
    </row>
    <row r="98" spans="1:7" x14ac:dyDescent="0.3">
      <c r="A98" s="1">
        <v>3</v>
      </c>
      <c r="B98" s="1">
        <v>4</v>
      </c>
      <c r="C98" s="2" t="s">
        <v>74</v>
      </c>
      <c r="D98" s="1">
        <v>2308</v>
      </c>
      <c r="E98" s="3">
        <v>1042</v>
      </c>
      <c r="F98" s="27">
        <v>60</v>
      </c>
      <c r="G98" s="8">
        <f t="shared" si="2"/>
        <v>5.7581573896353169E-2</v>
      </c>
    </row>
    <row r="99" spans="1:7" x14ac:dyDescent="0.3">
      <c r="A99" s="1">
        <v>3</v>
      </c>
      <c r="B99" s="1">
        <v>9</v>
      </c>
      <c r="C99" s="2" t="s">
        <v>57</v>
      </c>
      <c r="D99" s="1">
        <v>2311</v>
      </c>
      <c r="E99" s="3">
        <v>839</v>
      </c>
      <c r="F99" s="27">
        <v>40</v>
      </c>
      <c r="G99" s="8">
        <f t="shared" ref="G99:G120" si="3">F99/E99</f>
        <v>4.7675804529201428E-2</v>
      </c>
    </row>
    <row r="100" spans="1:7" x14ac:dyDescent="0.3">
      <c r="A100" s="1">
        <v>3</v>
      </c>
      <c r="B100" s="1">
        <v>6</v>
      </c>
      <c r="C100" s="2" t="s">
        <v>56</v>
      </c>
      <c r="D100" s="1">
        <v>2345</v>
      </c>
      <c r="E100" s="3">
        <v>883</v>
      </c>
      <c r="F100" s="27">
        <v>49</v>
      </c>
      <c r="G100" s="8">
        <f t="shared" si="3"/>
        <v>5.5492638731596829E-2</v>
      </c>
    </row>
    <row r="101" spans="1:7" x14ac:dyDescent="0.3">
      <c r="A101" s="1">
        <v>3</v>
      </c>
      <c r="B101" s="1">
        <v>3</v>
      </c>
      <c r="C101" s="2" t="s">
        <v>59</v>
      </c>
      <c r="D101" s="1">
        <v>2352</v>
      </c>
      <c r="E101" s="3">
        <v>872</v>
      </c>
      <c r="F101" s="27">
        <v>64</v>
      </c>
      <c r="G101" s="8">
        <f t="shared" si="3"/>
        <v>7.3394495412844041E-2</v>
      </c>
    </row>
    <row r="102" spans="1:7" x14ac:dyDescent="0.3">
      <c r="A102" s="1">
        <v>2</v>
      </c>
      <c r="B102" s="1">
        <v>4</v>
      </c>
      <c r="C102" s="2" t="s">
        <v>35</v>
      </c>
      <c r="D102" s="1">
        <v>2356</v>
      </c>
      <c r="E102" s="3">
        <v>742</v>
      </c>
      <c r="F102" s="27">
        <v>34</v>
      </c>
      <c r="G102" s="8">
        <f t="shared" si="3"/>
        <v>4.5822102425876012E-2</v>
      </c>
    </row>
    <row r="103" spans="1:7" x14ac:dyDescent="0.3">
      <c r="A103" s="1">
        <v>4</v>
      </c>
      <c r="B103" s="1">
        <v>9</v>
      </c>
      <c r="C103" s="2" t="s">
        <v>66</v>
      </c>
      <c r="D103" s="1">
        <v>2367</v>
      </c>
      <c r="E103" s="3">
        <v>1231</v>
      </c>
      <c r="F103" s="27">
        <v>98</v>
      </c>
      <c r="G103" s="8">
        <f t="shared" si="3"/>
        <v>7.9610073111291632E-2</v>
      </c>
    </row>
    <row r="104" spans="1:7" x14ac:dyDescent="0.3">
      <c r="A104" s="1">
        <v>2</v>
      </c>
      <c r="B104" s="1">
        <v>10</v>
      </c>
      <c r="C104" s="2" t="s">
        <v>30</v>
      </c>
      <c r="D104" s="1">
        <v>2373</v>
      </c>
      <c r="E104" s="3">
        <v>659</v>
      </c>
      <c r="F104" s="27">
        <v>49</v>
      </c>
      <c r="G104" s="8">
        <f t="shared" si="3"/>
        <v>7.4355083459787558E-2</v>
      </c>
    </row>
    <row r="105" spans="1:7" x14ac:dyDescent="0.3">
      <c r="A105" s="1">
        <v>4</v>
      </c>
      <c r="B105" s="1">
        <v>14</v>
      </c>
      <c r="C105" s="2" t="s">
        <v>90</v>
      </c>
      <c r="D105" s="1">
        <v>2374</v>
      </c>
      <c r="E105" s="3">
        <v>1514</v>
      </c>
      <c r="F105" s="27">
        <v>71</v>
      </c>
      <c r="G105" s="8">
        <f t="shared" si="3"/>
        <v>4.6895640686922063E-2</v>
      </c>
    </row>
    <row r="106" spans="1:7" x14ac:dyDescent="0.3">
      <c r="A106" s="1">
        <v>3</v>
      </c>
      <c r="B106" s="1">
        <v>12</v>
      </c>
      <c r="C106" s="2" t="s">
        <v>64</v>
      </c>
      <c r="D106" s="1">
        <v>2391</v>
      </c>
      <c r="E106" s="3">
        <v>912</v>
      </c>
      <c r="F106" s="27">
        <v>70</v>
      </c>
      <c r="G106" s="8">
        <f t="shared" si="3"/>
        <v>7.6754385964912283E-2</v>
      </c>
    </row>
    <row r="107" spans="1:7" x14ac:dyDescent="0.3">
      <c r="A107" s="1">
        <v>3</v>
      </c>
      <c r="B107" s="1">
        <v>18</v>
      </c>
      <c r="C107" s="2" t="s">
        <v>44</v>
      </c>
      <c r="D107" s="1">
        <v>2395</v>
      </c>
      <c r="E107" s="3">
        <v>1074</v>
      </c>
      <c r="F107" s="27">
        <v>128</v>
      </c>
      <c r="G107" s="8">
        <f t="shared" si="3"/>
        <v>0.11918063314711359</v>
      </c>
    </row>
    <row r="108" spans="1:7" x14ac:dyDescent="0.3">
      <c r="A108" s="1">
        <v>1</v>
      </c>
      <c r="B108" s="1">
        <v>19</v>
      </c>
      <c r="C108" s="2" t="s">
        <v>13</v>
      </c>
      <c r="D108" s="1">
        <v>2398</v>
      </c>
      <c r="E108" s="3">
        <v>467</v>
      </c>
      <c r="F108" s="27">
        <v>49</v>
      </c>
      <c r="G108" s="8">
        <f t="shared" si="3"/>
        <v>0.10492505353319058</v>
      </c>
    </row>
    <row r="109" spans="1:7" x14ac:dyDescent="0.3">
      <c r="A109" s="1">
        <v>2</v>
      </c>
      <c r="B109" s="1">
        <v>2</v>
      </c>
      <c r="C109" s="2" t="s">
        <v>231</v>
      </c>
      <c r="D109" s="1">
        <v>2412</v>
      </c>
      <c r="E109" s="3">
        <v>563</v>
      </c>
      <c r="F109" s="27">
        <v>29</v>
      </c>
      <c r="G109" s="8">
        <f t="shared" si="3"/>
        <v>5.1509769094138541E-2</v>
      </c>
    </row>
    <row r="110" spans="1:7" x14ac:dyDescent="0.3">
      <c r="A110" s="1">
        <v>2</v>
      </c>
      <c r="B110" s="1">
        <v>15</v>
      </c>
      <c r="C110" s="2" t="s">
        <v>53</v>
      </c>
      <c r="D110" s="1">
        <v>2417</v>
      </c>
      <c r="E110" s="3">
        <v>706</v>
      </c>
      <c r="F110" s="27">
        <v>32</v>
      </c>
      <c r="G110" s="8">
        <f t="shared" si="3"/>
        <v>4.5325779036827198E-2</v>
      </c>
    </row>
    <row r="111" spans="1:7" x14ac:dyDescent="0.3">
      <c r="A111" s="1">
        <v>1</v>
      </c>
      <c r="B111" s="1">
        <v>3</v>
      </c>
      <c r="C111" s="2" t="s">
        <v>3</v>
      </c>
      <c r="D111" s="1">
        <v>2418</v>
      </c>
      <c r="E111" s="3">
        <v>74</v>
      </c>
      <c r="F111" s="27">
        <v>12</v>
      </c>
      <c r="G111" s="8">
        <f t="shared" si="3"/>
        <v>0.16216216216216217</v>
      </c>
    </row>
    <row r="112" spans="1:7" x14ac:dyDescent="0.3">
      <c r="A112" s="1">
        <v>3</v>
      </c>
      <c r="B112" s="1">
        <v>6</v>
      </c>
      <c r="C112" s="2" t="s">
        <v>75</v>
      </c>
      <c r="D112" s="1">
        <v>2427</v>
      </c>
      <c r="E112" s="3">
        <v>968</v>
      </c>
      <c r="F112" s="27">
        <v>69</v>
      </c>
      <c r="G112" s="8">
        <f t="shared" si="3"/>
        <v>7.1280991735537189E-2</v>
      </c>
    </row>
    <row r="113" spans="1:7" x14ac:dyDescent="0.3">
      <c r="A113" s="1">
        <v>3</v>
      </c>
      <c r="B113" s="1">
        <v>14</v>
      </c>
      <c r="C113" s="2" t="s">
        <v>41</v>
      </c>
      <c r="D113" s="1">
        <v>2494</v>
      </c>
      <c r="E113" s="3">
        <v>821</v>
      </c>
      <c r="F113" s="27">
        <v>39</v>
      </c>
      <c r="G113" s="8">
        <f t="shared" si="3"/>
        <v>4.7503045066991476E-2</v>
      </c>
    </row>
    <row r="114" spans="1:7" x14ac:dyDescent="0.3">
      <c r="A114" s="1">
        <v>2</v>
      </c>
      <c r="B114" s="1">
        <v>1</v>
      </c>
      <c r="C114" s="2" t="s">
        <v>31</v>
      </c>
      <c r="D114" s="1">
        <v>2510</v>
      </c>
      <c r="E114" s="3">
        <v>688</v>
      </c>
      <c r="F114" s="27">
        <v>67</v>
      </c>
      <c r="G114" s="8">
        <f t="shared" si="3"/>
        <v>9.7383720930232565E-2</v>
      </c>
    </row>
    <row r="115" spans="1:7" x14ac:dyDescent="0.3">
      <c r="A115" s="1">
        <v>2</v>
      </c>
      <c r="B115" s="1">
        <v>5</v>
      </c>
      <c r="C115" s="2" t="s">
        <v>32</v>
      </c>
      <c r="D115" s="1">
        <v>2516</v>
      </c>
      <c r="E115" s="3">
        <v>539</v>
      </c>
      <c r="F115" s="27">
        <v>17</v>
      </c>
      <c r="G115" s="8">
        <f t="shared" si="3"/>
        <v>3.1539888682745827E-2</v>
      </c>
    </row>
    <row r="116" spans="1:7" x14ac:dyDescent="0.3">
      <c r="A116" s="1">
        <v>3</v>
      </c>
      <c r="B116" s="1">
        <v>4</v>
      </c>
      <c r="C116" s="2" t="s">
        <v>63</v>
      </c>
      <c r="D116" s="1">
        <v>2535</v>
      </c>
      <c r="E116" s="3">
        <v>881</v>
      </c>
      <c r="F116" s="27">
        <v>71</v>
      </c>
      <c r="G116" s="8">
        <f t="shared" si="3"/>
        <v>8.0590238365493755E-2</v>
      </c>
    </row>
    <row r="117" spans="1:7" x14ac:dyDescent="0.3">
      <c r="A117" s="1">
        <v>3</v>
      </c>
      <c r="B117" s="1">
        <v>7</v>
      </c>
      <c r="C117" s="2" t="s">
        <v>50</v>
      </c>
      <c r="D117" s="1">
        <v>2538</v>
      </c>
      <c r="E117" s="3">
        <v>759</v>
      </c>
      <c r="F117" s="27">
        <v>46</v>
      </c>
      <c r="G117" s="8">
        <f t="shared" si="3"/>
        <v>6.0606060606060608E-2</v>
      </c>
    </row>
    <row r="118" spans="1:7" x14ac:dyDescent="0.3">
      <c r="A118" s="1">
        <v>4</v>
      </c>
      <c r="B118" s="1">
        <v>16</v>
      </c>
      <c r="C118" s="2" t="s">
        <v>92</v>
      </c>
      <c r="D118" s="1">
        <v>2554</v>
      </c>
      <c r="E118" s="3">
        <v>1885</v>
      </c>
      <c r="F118" s="27">
        <v>435</v>
      </c>
      <c r="G118" s="8">
        <f t="shared" si="3"/>
        <v>0.23076923076923078</v>
      </c>
    </row>
    <row r="119" spans="1:7" x14ac:dyDescent="0.3">
      <c r="A119" s="1">
        <v>1</v>
      </c>
      <c r="B119" s="1">
        <v>1</v>
      </c>
      <c r="C119" s="2" t="s">
        <v>8</v>
      </c>
      <c r="D119" s="1">
        <v>2672</v>
      </c>
      <c r="E119" s="3">
        <v>254</v>
      </c>
      <c r="F119" s="27">
        <v>17</v>
      </c>
      <c r="G119" s="8">
        <f t="shared" si="3"/>
        <v>6.6929133858267723E-2</v>
      </c>
    </row>
    <row r="120" spans="1:7" x14ac:dyDescent="0.3">
      <c r="A120" s="1">
        <v>1</v>
      </c>
      <c r="B120" s="6">
        <v>2</v>
      </c>
      <c r="C120" s="12" t="s">
        <v>148</v>
      </c>
      <c r="D120" s="6">
        <v>3001</v>
      </c>
      <c r="E120" s="28">
        <v>207</v>
      </c>
      <c r="F120" s="27">
        <v>0</v>
      </c>
      <c r="G120" s="23">
        <f t="shared" si="3"/>
        <v>0</v>
      </c>
    </row>
  </sheetData>
  <autoFilter ref="A2:G120" xr:uid="{7831DE96-FC08-467C-9FF3-0E36F873C893}">
    <sortState xmlns:xlrd2="http://schemas.microsoft.com/office/spreadsheetml/2017/richdata2" ref="A3:G120">
      <sortCondition ref="D2:D120"/>
    </sortState>
  </autoFilter>
  <conditionalFormatting sqref="E2">
    <cfRule type="cellIs" dxfId="1" priority="1" operator="equal">
      <formula>"Current Fiscal Year Active"</formula>
    </cfRule>
  </conditionalFormatting>
  <pageMargins left="0.7" right="0.7" top="0.75" bottom="0.75" header="0.3" footer="0.3"/>
  <pageSetup orientation="portrait" horizontalDpi="1200" verticalDpi="1200" r:id="rId1"/>
  <headerFooter>
    <oddHeader xml:space="preserve">&amp;C&amp;"-,Bold"&amp;14 2023 FMA MOOSEHAVEN AAA SPECIAL PROJECT COMPETITION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3C83D-828B-401F-AA6F-4ADA61091183}">
  <dimension ref="A1:F115"/>
  <sheetViews>
    <sheetView workbookViewId="0">
      <selection activeCell="L14" sqref="L14"/>
    </sheetView>
  </sheetViews>
  <sheetFormatPr defaultRowHeight="14.4" x14ac:dyDescent="0.3"/>
  <cols>
    <col min="1" max="1" width="34.44140625" customWidth="1"/>
    <col min="2" max="2" width="12.5546875" customWidth="1"/>
    <col min="3" max="3" width="12.5546875" style="14" customWidth="1"/>
    <col min="4" max="4" width="15.6640625" style="26" customWidth="1"/>
    <col min="6" max="6" width="28.33203125" customWidth="1"/>
  </cols>
  <sheetData>
    <row r="1" spans="1:6" x14ac:dyDescent="0.3">
      <c r="A1" s="9" t="s">
        <v>121</v>
      </c>
      <c r="B1" s="9" t="s">
        <v>138</v>
      </c>
      <c r="C1" s="13" t="s">
        <v>139</v>
      </c>
      <c r="D1" s="25" t="s">
        <v>229</v>
      </c>
    </row>
    <row r="2" spans="1:6" x14ac:dyDescent="0.3">
      <c r="A2" s="10" t="s">
        <v>167</v>
      </c>
      <c r="B2" s="11" t="str">
        <f>_xlfn.TEXTAFTER(A2,"#")</f>
        <v>2188</v>
      </c>
      <c r="C2" s="10">
        <v>2188</v>
      </c>
      <c r="D2" s="26">
        <v>62600</v>
      </c>
    </row>
    <row r="3" spans="1:6" x14ac:dyDescent="0.3">
      <c r="A3" s="10" t="s">
        <v>123</v>
      </c>
      <c r="B3" s="11" t="str">
        <f t="shared" ref="B3:B66" si="0">_xlfn.TEXTAFTER(A3,"#")</f>
        <v>1327</v>
      </c>
      <c r="C3" s="10">
        <v>1327</v>
      </c>
      <c r="D3" s="26">
        <v>1100</v>
      </c>
      <c r="F3" s="24" t="s">
        <v>225</v>
      </c>
    </row>
    <row r="4" spans="1:6" x14ac:dyDescent="0.3">
      <c r="A4" s="10" t="s">
        <v>124</v>
      </c>
      <c r="B4" s="11" t="str">
        <f t="shared" si="0"/>
        <v>1585</v>
      </c>
      <c r="C4" s="10">
        <v>1585</v>
      </c>
      <c r="D4" s="26">
        <v>400</v>
      </c>
      <c r="F4" s="24" t="s">
        <v>228</v>
      </c>
    </row>
    <row r="5" spans="1:6" x14ac:dyDescent="0.3">
      <c r="A5" s="10" t="s">
        <v>165</v>
      </c>
      <c r="B5" s="11" t="str">
        <f t="shared" si="0"/>
        <v>1454</v>
      </c>
      <c r="C5" s="10">
        <v>1454</v>
      </c>
      <c r="D5" s="26">
        <v>2800</v>
      </c>
    </row>
    <row r="6" spans="1:6" x14ac:dyDescent="0.3">
      <c r="A6" s="10" t="s">
        <v>199</v>
      </c>
      <c r="B6" s="11" t="str">
        <f t="shared" si="0"/>
        <v>1223</v>
      </c>
      <c r="C6" s="10">
        <v>1223</v>
      </c>
      <c r="D6" s="26">
        <v>1000</v>
      </c>
    </row>
    <row r="7" spans="1:6" x14ac:dyDescent="0.3">
      <c r="A7" s="10" t="s">
        <v>158</v>
      </c>
      <c r="B7" s="11" t="str">
        <f t="shared" si="0"/>
        <v>1880</v>
      </c>
      <c r="C7" s="10">
        <v>1880</v>
      </c>
      <c r="D7" s="26">
        <v>2850</v>
      </c>
    </row>
    <row r="8" spans="1:6" x14ac:dyDescent="0.3">
      <c r="A8" s="10" t="s">
        <v>200</v>
      </c>
      <c r="B8" s="11" t="str">
        <f t="shared" si="0"/>
        <v>1676</v>
      </c>
      <c r="C8" s="10">
        <v>1676</v>
      </c>
      <c r="D8" s="26">
        <v>600</v>
      </c>
    </row>
    <row r="9" spans="1:6" x14ac:dyDescent="0.3">
      <c r="A9" s="10" t="s">
        <v>156</v>
      </c>
      <c r="B9" s="11" t="str">
        <f t="shared" si="0"/>
        <v>2395</v>
      </c>
      <c r="C9" s="10">
        <v>2395</v>
      </c>
      <c r="D9" s="26">
        <v>200</v>
      </c>
    </row>
    <row r="10" spans="1:6" x14ac:dyDescent="0.3">
      <c r="A10" s="10" t="s">
        <v>150</v>
      </c>
      <c r="B10" s="11" t="str">
        <f t="shared" si="0"/>
        <v>2199</v>
      </c>
      <c r="C10" s="10">
        <v>2199</v>
      </c>
      <c r="D10" s="26">
        <v>700</v>
      </c>
    </row>
    <row r="11" spans="1:6" x14ac:dyDescent="0.3">
      <c r="A11" s="10" t="s">
        <v>201</v>
      </c>
      <c r="B11" s="11" t="str">
        <f t="shared" si="0"/>
        <v>1717</v>
      </c>
      <c r="C11" s="10">
        <v>1717</v>
      </c>
      <c r="D11" s="26">
        <v>1048</v>
      </c>
    </row>
    <row r="12" spans="1:6" x14ac:dyDescent="0.3">
      <c r="A12" s="10" t="s">
        <v>168</v>
      </c>
      <c r="B12" s="11" t="str">
        <f t="shared" si="0"/>
        <v>1641</v>
      </c>
      <c r="C12" s="10">
        <v>1641</v>
      </c>
      <c r="D12" s="26">
        <v>100</v>
      </c>
    </row>
    <row r="13" spans="1:6" x14ac:dyDescent="0.3">
      <c r="A13" s="10" t="s">
        <v>215</v>
      </c>
      <c r="B13" s="11" t="str">
        <f t="shared" si="0"/>
        <v>2013</v>
      </c>
      <c r="C13" s="10">
        <v>2013</v>
      </c>
      <c r="D13" s="26">
        <v>150</v>
      </c>
    </row>
    <row r="14" spans="1:6" x14ac:dyDescent="0.3">
      <c r="A14" s="10" t="s">
        <v>169</v>
      </c>
      <c r="B14" s="11" t="str">
        <f t="shared" si="0"/>
        <v>397</v>
      </c>
      <c r="C14" s="10">
        <v>397</v>
      </c>
      <c r="D14" s="26">
        <v>750</v>
      </c>
    </row>
    <row r="15" spans="1:6" x14ac:dyDescent="0.3">
      <c r="A15" s="10" t="s">
        <v>127</v>
      </c>
      <c r="B15" s="11" t="str">
        <f t="shared" si="0"/>
        <v>1798</v>
      </c>
      <c r="C15" s="10">
        <v>1798</v>
      </c>
      <c r="D15" s="26">
        <v>637</v>
      </c>
    </row>
    <row r="16" spans="1:6" x14ac:dyDescent="0.3">
      <c r="A16" s="10" t="s">
        <v>170</v>
      </c>
      <c r="B16" s="11" t="str">
        <f t="shared" si="0"/>
        <v>1263</v>
      </c>
      <c r="C16" s="10">
        <v>1263</v>
      </c>
      <c r="D16" s="26">
        <v>350</v>
      </c>
    </row>
    <row r="17" spans="1:4" x14ac:dyDescent="0.3">
      <c r="A17" s="10" t="s">
        <v>226</v>
      </c>
      <c r="B17" s="11" t="str">
        <f t="shared" si="0"/>
        <v>1126</v>
      </c>
      <c r="C17" s="10">
        <v>1126</v>
      </c>
      <c r="D17" s="26">
        <v>100</v>
      </c>
    </row>
    <row r="18" spans="1:4" x14ac:dyDescent="0.3">
      <c r="A18" s="10" t="s">
        <v>171</v>
      </c>
      <c r="B18" s="11" t="str">
        <f t="shared" si="0"/>
        <v>2308</v>
      </c>
      <c r="C18" s="10">
        <v>2308</v>
      </c>
      <c r="D18" s="26">
        <v>560</v>
      </c>
    </row>
    <row r="19" spans="1:4" x14ac:dyDescent="0.3">
      <c r="A19" s="10" t="s">
        <v>130</v>
      </c>
      <c r="B19" s="11" t="str">
        <f t="shared" si="0"/>
        <v>1933</v>
      </c>
      <c r="C19" s="10">
        <v>1933</v>
      </c>
      <c r="D19" s="26">
        <v>11646</v>
      </c>
    </row>
    <row r="20" spans="1:4" x14ac:dyDescent="0.3">
      <c r="A20" s="10" t="s">
        <v>172</v>
      </c>
      <c r="B20" s="11" t="str">
        <f t="shared" si="0"/>
        <v>1899</v>
      </c>
      <c r="C20" s="10">
        <v>1899</v>
      </c>
      <c r="D20" s="26">
        <v>1076.1399999999999</v>
      </c>
    </row>
    <row r="21" spans="1:4" x14ac:dyDescent="0.3">
      <c r="A21" s="10" t="s">
        <v>134</v>
      </c>
      <c r="B21" s="11" t="str">
        <f t="shared" si="0"/>
        <v>248</v>
      </c>
      <c r="C21" s="10">
        <v>248</v>
      </c>
      <c r="D21" s="26">
        <v>11212.12</v>
      </c>
    </row>
    <row r="22" spans="1:4" x14ac:dyDescent="0.3">
      <c r="A22" s="10" t="s">
        <v>133</v>
      </c>
      <c r="B22" s="11" t="str">
        <f t="shared" si="0"/>
        <v>2193</v>
      </c>
      <c r="C22" s="10">
        <v>2193</v>
      </c>
      <c r="D22" s="26">
        <v>14200</v>
      </c>
    </row>
    <row r="23" spans="1:4" x14ac:dyDescent="0.3">
      <c r="A23" s="10" t="s">
        <v>202</v>
      </c>
      <c r="B23" s="11" t="str">
        <f t="shared" si="0"/>
        <v>874</v>
      </c>
      <c r="C23" s="10">
        <v>874</v>
      </c>
      <c r="D23" s="26">
        <v>300</v>
      </c>
    </row>
    <row r="24" spans="1:4" x14ac:dyDescent="0.3">
      <c r="A24" s="10" t="s">
        <v>196</v>
      </c>
      <c r="B24" s="11" t="str">
        <f t="shared" si="0"/>
        <v>2554</v>
      </c>
      <c r="C24" s="10">
        <v>2554</v>
      </c>
      <c r="D24" s="26">
        <v>6300</v>
      </c>
    </row>
    <row r="25" spans="1:4" x14ac:dyDescent="0.3">
      <c r="A25" s="10" t="s">
        <v>151</v>
      </c>
      <c r="B25" s="11" t="str">
        <f t="shared" si="0"/>
        <v>608</v>
      </c>
      <c r="C25" s="10">
        <v>608</v>
      </c>
      <c r="D25" s="26">
        <v>1250</v>
      </c>
    </row>
    <row r="26" spans="1:4" x14ac:dyDescent="0.3">
      <c r="A26" s="10" t="s">
        <v>132</v>
      </c>
      <c r="B26" s="11" t="str">
        <f t="shared" si="0"/>
        <v>2083</v>
      </c>
      <c r="C26" s="10">
        <v>2083</v>
      </c>
      <c r="D26" s="26">
        <v>5100</v>
      </c>
    </row>
    <row r="27" spans="1:4" x14ac:dyDescent="0.3">
      <c r="A27" s="10" t="s">
        <v>142</v>
      </c>
      <c r="B27" s="11" t="str">
        <f t="shared" si="0"/>
        <v>2494</v>
      </c>
      <c r="C27" s="10">
        <v>2494</v>
      </c>
      <c r="D27" s="26">
        <v>1510.5</v>
      </c>
    </row>
    <row r="28" spans="1:4" x14ac:dyDescent="0.3">
      <c r="A28" s="10" t="s">
        <v>166</v>
      </c>
      <c r="B28" s="11" t="str">
        <f t="shared" si="0"/>
        <v>912</v>
      </c>
      <c r="C28" s="10">
        <v>912</v>
      </c>
      <c r="D28" s="26">
        <v>700</v>
      </c>
    </row>
    <row r="29" spans="1:4" x14ac:dyDescent="0.3">
      <c r="A29" s="10" t="s">
        <v>173</v>
      </c>
      <c r="B29" s="11" t="str">
        <f t="shared" si="0"/>
        <v>2112</v>
      </c>
      <c r="C29" s="10">
        <v>2112</v>
      </c>
      <c r="D29" s="26">
        <v>2448</v>
      </c>
    </row>
    <row r="30" spans="1:4" x14ac:dyDescent="0.3">
      <c r="A30" s="10" t="s">
        <v>152</v>
      </c>
      <c r="B30" s="11" t="str">
        <f t="shared" si="0"/>
        <v>2151</v>
      </c>
      <c r="C30" s="10">
        <v>2151</v>
      </c>
      <c r="D30" s="26">
        <v>495</v>
      </c>
    </row>
    <row r="31" spans="1:4" x14ac:dyDescent="0.3">
      <c r="A31" s="10" t="s">
        <v>174</v>
      </c>
      <c r="B31" s="11" t="str">
        <f t="shared" si="0"/>
        <v>1558</v>
      </c>
      <c r="C31" s="10">
        <v>1558</v>
      </c>
      <c r="D31" s="26">
        <v>300</v>
      </c>
    </row>
    <row r="32" spans="1:4" x14ac:dyDescent="0.3">
      <c r="A32" s="10" t="s">
        <v>175</v>
      </c>
      <c r="B32" s="11" t="str">
        <f t="shared" si="0"/>
        <v>1690</v>
      </c>
      <c r="C32" s="10">
        <v>1690</v>
      </c>
      <c r="D32" s="26">
        <v>400</v>
      </c>
    </row>
    <row r="33" spans="1:4" x14ac:dyDescent="0.3">
      <c r="A33" s="10" t="s">
        <v>203</v>
      </c>
      <c r="B33" s="11" t="str">
        <f t="shared" si="0"/>
        <v>2237</v>
      </c>
      <c r="C33" s="10">
        <v>2237</v>
      </c>
      <c r="D33" s="26">
        <v>600</v>
      </c>
    </row>
    <row r="34" spans="1:4" x14ac:dyDescent="0.3">
      <c r="A34" s="10" t="s">
        <v>204</v>
      </c>
      <c r="B34" s="11" t="str">
        <f t="shared" si="0"/>
        <v>2287</v>
      </c>
      <c r="C34" s="10">
        <v>2287</v>
      </c>
      <c r="D34" s="26">
        <v>500</v>
      </c>
    </row>
    <row r="35" spans="1:4" x14ac:dyDescent="0.3">
      <c r="A35" s="10" t="s">
        <v>176</v>
      </c>
      <c r="B35" s="11" t="str">
        <f t="shared" si="0"/>
        <v>2056</v>
      </c>
      <c r="C35" s="10">
        <v>2056</v>
      </c>
      <c r="D35" s="26">
        <v>150</v>
      </c>
    </row>
    <row r="36" spans="1:4" x14ac:dyDescent="0.3">
      <c r="A36" s="10" t="s">
        <v>216</v>
      </c>
      <c r="B36" s="11" t="str">
        <f t="shared" si="0"/>
        <v>2398</v>
      </c>
      <c r="C36" s="10">
        <v>2398</v>
      </c>
      <c r="D36" s="26">
        <v>1300</v>
      </c>
    </row>
    <row r="37" spans="1:4" x14ac:dyDescent="0.3">
      <c r="A37" s="10" t="s">
        <v>177</v>
      </c>
      <c r="B37" s="11" t="str">
        <f t="shared" si="0"/>
        <v>624</v>
      </c>
      <c r="C37" s="10">
        <v>624</v>
      </c>
      <c r="D37" s="26">
        <v>1500</v>
      </c>
    </row>
    <row r="38" spans="1:4" x14ac:dyDescent="0.3">
      <c r="A38" s="10" t="s">
        <v>178</v>
      </c>
      <c r="B38" s="11" t="str">
        <f t="shared" si="0"/>
        <v>2374</v>
      </c>
      <c r="C38" s="10">
        <v>2374</v>
      </c>
      <c r="D38" s="26">
        <v>850</v>
      </c>
    </row>
    <row r="39" spans="1:4" x14ac:dyDescent="0.3">
      <c r="A39" s="10" t="s">
        <v>131</v>
      </c>
      <c r="B39" s="11" t="str">
        <f t="shared" si="0"/>
        <v>2020</v>
      </c>
      <c r="C39" s="10">
        <v>2020</v>
      </c>
      <c r="D39" s="26">
        <v>200</v>
      </c>
    </row>
    <row r="40" spans="1:4" x14ac:dyDescent="0.3">
      <c r="A40" s="10" t="s">
        <v>205</v>
      </c>
      <c r="B40" s="11" t="str">
        <f t="shared" si="0"/>
        <v>2391</v>
      </c>
      <c r="C40" s="10">
        <v>2391</v>
      </c>
      <c r="D40" s="26">
        <v>300</v>
      </c>
    </row>
    <row r="41" spans="1:4" x14ac:dyDescent="0.3">
      <c r="A41" s="10" t="s">
        <v>217</v>
      </c>
      <c r="B41" s="11" t="str">
        <f t="shared" si="0"/>
        <v>994</v>
      </c>
      <c r="C41" s="10">
        <v>994</v>
      </c>
      <c r="D41" s="26">
        <v>100</v>
      </c>
    </row>
    <row r="42" spans="1:4" x14ac:dyDescent="0.3">
      <c r="A42" s="10" t="s">
        <v>129</v>
      </c>
      <c r="B42" s="11" t="str">
        <f t="shared" si="0"/>
        <v>1903</v>
      </c>
      <c r="C42" s="10">
        <v>1903</v>
      </c>
      <c r="D42" s="26">
        <v>1850</v>
      </c>
    </row>
    <row r="43" spans="1:4" x14ac:dyDescent="0.3">
      <c r="A43" s="10" t="s">
        <v>206</v>
      </c>
      <c r="B43" s="11" t="str">
        <f t="shared" si="0"/>
        <v>2205</v>
      </c>
      <c r="C43" s="10">
        <v>2205</v>
      </c>
      <c r="D43" s="26">
        <v>855</v>
      </c>
    </row>
    <row r="44" spans="1:4" x14ac:dyDescent="0.3">
      <c r="A44" s="10" t="s">
        <v>218</v>
      </c>
      <c r="B44" s="11" t="str">
        <f t="shared" si="0"/>
        <v>2266</v>
      </c>
      <c r="C44" s="10">
        <v>2266</v>
      </c>
      <c r="D44" s="26">
        <v>50</v>
      </c>
    </row>
    <row r="45" spans="1:4" x14ac:dyDescent="0.3">
      <c r="A45" s="10" t="s">
        <v>207</v>
      </c>
      <c r="B45" s="11" t="str">
        <f t="shared" si="0"/>
        <v>2258</v>
      </c>
      <c r="C45" s="10">
        <v>2258</v>
      </c>
      <c r="D45" s="26">
        <v>100</v>
      </c>
    </row>
    <row r="46" spans="1:4" x14ac:dyDescent="0.3">
      <c r="A46" s="10" t="s">
        <v>179</v>
      </c>
      <c r="B46" s="11" t="str">
        <f t="shared" si="0"/>
        <v>42</v>
      </c>
      <c r="C46" s="10">
        <v>42</v>
      </c>
      <c r="D46" s="26">
        <v>4258.6499999999996</v>
      </c>
    </row>
    <row r="47" spans="1:4" x14ac:dyDescent="0.3">
      <c r="A47" s="10" t="s">
        <v>180</v>
      </c>
      <c r="B47" s="11" t="str">
        <f t="shared" si="0"/>
        <v>1058</v>
      </c>
      <c r="C47" s="10">
        <v>1058</v>
      </c>
      <c r="D47" s="26">
        <v>600</v>
      </c>
    </row>
    <row r="48" spans="1:4" x14ac:dyDescent="0.3">
      <c r="A48" s="10" t="s">
        <v>219</v>
      </c>
      <c r="B48" s="11" t="str">
        <f t="shared" si="0"/>
        <v>1026</v>
      </c>
      <c r="C48" s="10">
        <v>1026</v>
      </c>
      <c r="D48" s="26">
        <v>100</v>
      </c>
    </row>
    <row r="49" spans="1:4" x14ac:dyDescent="0.3">
      <c r="A49" s="10" t="s">
        <v>145</v>
      </c>
      <c r="B49" s="11" t="str">
        <f t="shared" si="0"/>
        <v>1406</v>
      </c>
      <c r="C49" s="10">
        <v>1406</v>
      </c>
      <c r="D49" s="26">
        <v>500</v>
      </c>
    </row>
    <row r="50" spans="1:4" x14ac:dyDescent="0.3">
      <c r="A50" s="10" t="s">
        <v>197</v>
      </c>
      <c r="B50" s="11" t="str">
        <f t="shared" si="0"/>
        <v>2073</v>
      </c>
      <c r="C50" s="10">
        <v>2073</v>
      </c>
      <c r="D50" s="26">
        <v>3900</v>
      </c>
    </row>
    <row r="51" spans="1:4" x14ac:dyDescent="0.3">
      <c r="A51" s="10" t="s">
        <v>208</v>
      </c>
      <c r="B51" s="11" t="str">
        <f t="shared" si="0"/>
        <v>1150</v>
      </c>
      <c r="C51" s="10">
        <v>1150</v>
      </c>
      <c r="D51" s="26">
        <v>100</v>
      </c>
    </row>
    <row r="52" spans="1:4" x14ac:dyDescent="0.3">
      <c r="A52" s="10" t="s">
        <v>149</v>
      </c>
      <c r="B52" s="11" t="str">
        <f t="shared" si="0"/>
        <v>1782</v>
      </c>
      <c r="C52" s="10">
        <v>1782</v>
      </c>
      <c r="D52" s="26">
        <v>4250</v>
      </c>
    </row>
    <row r="53" spans="1:4" x14ac:dyDescent="0.3">
      <c r="A53" s="10" t="s">
        <v>220</v>
      </c>
      <c r="B53" s="11" t="str">
        <f t="shared" si="0"/>
        <v>1747</v>
      </c>
      <c r="C53" s="10">
        <v>1747</v>
      </c>
      <c r="D53" s="26">
        <v>350</v>
      </c>
    </row>
    <row r="54" spans="1:4" x14ac:dyDescent="0.3">
      <c r="A54" s="10" t="s">
        <v>163</v>
      </c>
      <c r="B54" s="11" t="str">
        <f t="shared" si="0"/>
        <v>1835</v>
      </c>
      <c r="C54" s="10">
        <v>1835</v>
      </c>
      <c r="D54" s="26">
        <v>100</v>
      </c>
    </row>
    <row r="55" spans="1:4" x14ac:dyDescent="0.3">
      <c r="A55" s="10" t="s">
        <v>221</v>
      </c>
      <c r="B55" s="11" t="str">
        <f t="shared" si="0"/>
        <v>2373</v>
      </c>
      <c r="C55" s="10">
        <v>2373</v>
      </c>
      <c r="D55" s="26">
        <v>1000</v>
      </c>
    </row>
    <row r="56" spans="1:4" x14ac:dyDescent="0.3">
      <c r="A56" s="10" t="s">
        <v>181</v>
      </c>
      <c r="B56" s="11" t="str">
        <f t="shared" si="0"/>
        <v>1741</v>
      </c>
      <c r="C56" s="10">
        <v>1741</v>
      </c>
      <c r="D56" s="26">
        <v>700</v>
      </c>
    </row>
    <row r="57" spans="1:4" x14ac:dyDescent="0.3">
      <c r="A57" s="10" t="s">
        <v>136</v>
      </c>
      <c r="B57" s="11" t="str">
        <f t="shared" si="0"/>
        <v>764</v>
      </c>
      <c r="C57" s="10">
        <v>764</v>
      </c>
      <c r="D57" s="26">
        <v>4200</v>
      </c>
    </row>
    <row r="58" spans="1:4" x14ac:dyDescent="0.3">
      <c r="A58" s="10" t="s">
        <v>182</v>
      </c>
      <c r="B58" s="11" t="str">
        <f t="shared" si="0"/>
        <v>2535</v>
      </c>
      <c r="C58" s="10">
        <v>2535</v>
      </c>
      <c r="D58" s="26">
        <v>300</v>
      </c>
    </row>
    <row r="59" spans="1:4" x14ac:dyDescent="0.3">
      <c r="A59" s="10" t="s">
        <v>126</v>
      </c>
      <c r="B59" s="11" t="str">
        <f t="shared" si="0"/>
        <v>1753</v>
      </c>
      <c r="C59" s="10">
        <v>1753</v>
      </c>
      <c r="D59" s="26">
        <v>1500</v>
      </c>
    </row>
    <row r="60" spans="1:4" x14ac:dyDescent="0.3">
      <c r="A60" s="10" t="s">
        <v>135</v>
      </c>
      <c r="B60" s="11" t="str">
        <f t="shared" si="0"/>
        <v>3001</v>
      </c>
      <c r="C60" s="10">
        <v>3001</v>
      </c>
      <c r="D60" s="26">
        <v>2860</v>
      </c>
    </row>
    <row r="61" spans="1:4" x14ac:dyDescent="0.3">
      <c r="A61" s="10" t="s">
        <v>183</v>
      </c>
      <c r="B61" s="11" t="str">
        <f t="shared" si="0"/>
        <v>766</v>
      </c>
      <c r="C61" s="10">
        <v>766</v>
      </c>
      <c r="D61" s="26">
        <v>628</v>
      </c>
    </row>
    <row r="62" spans="1:4" x14ac:dyDescent="0.3">
      <c r="A62" s="10" t="s">
        <v>153</v>
      </c>
      <c r="B62" s="11" t="str">
        <f t="shared" si="0"/>
        <v>184</v>
      </c>
      <c r="C62" s="10">
        <v>184</v>
      </c>
      <c r="D62" s="26">
        <v>900</v>
      </c>
    </row>
    <row r="63" spans="1:4" x14ac:dyDescent="0.3">
      <c r="A63" s="10" t="s">
        <v>184</v>
      </c>
      <c r="B63" s="11" t="str">
        <f t="shared" si="0"/>
        <v>2311</v>
      </c>
      <c r="C63" s="10">
        <v>2311</v>
      </c>
      <c r="D63" s="26">
        <v>600</v>
      </c>
    </row>
    <row r="64" spans="1:4" x14ac:dyDescent="0.3">
      <c r="A64" s="10" t="s">
        <v>185</v>
      </c>
      <c r="B64" s="11" t="str">
        <f t="shared" si="0"/>
        <v>2010</v>
      </c>
      <c r="C64" s="10">
        <v>2010</v>
      </c>
      <c r="D64" s="26">
        <v>1200</v>
      </c>
    </row>
    <row r="65" spans="1:4" x14ac:dyDescent="0.3">
      <c r="A65" s="10" t="s">
        <v>209</v>
      </c>
      <c r="B65" s="11" t="str">
        <f t="shared" si="0"/>
        <v>433</v>
      </c>
      <c r="C65" s="10">
        <v>433</v>
      </c>
      <c r="D65" s="26">
        <v>800</v>
      </c>
    </row>
    <row r="66" spans="1:4" x14ac:dyDescent="0.3">
      <c r="A66" s="10" t="s">
        <v>154</v>
      </c>
      <c r="B66" s="11" t="str">
        <f t="shared" si="0"/>
        <v>2117</v>
      </c>
      <c r="C66" s="10">
        <v>2117</v>
      </c>
      <c r="D66" s="26">
        <v>3659</v>
      </c>
    </row>
    <row r="67" spans="1:4" x14ac:dyDescent="0.3">
      <c r="A67" s="10" t="s">
        <v>222</v>
      </c>
      <c r="B67" s="11" t="str">
        <f t="shared" ref="B67:B98" si="1">_xlfn.TEXTAFTER(A67,"#")</f>
        <v>1389</v>
      </c>
      <c r="C67" s="10">
        <v>1389</v>
      </c>
      <c r="D67" s="26">
        <v>2900</v>
      </c>
    </row>
    <row r="68" spans="1:4" x14ac:dyDescent="0.3">
      <c r="A68" s="10" t="s">
        <v>159</v>
      </c>
      <c r="B68" s="11" t="str">
        <f t="shared" si="1"/>
        <v>380</v>
      </c>
      <c r="C68" s="10">
        <v>380</v>
      </c>
      <c r="D68" s="26">
        <v>988</v>
      </c>
    </row>
    <row r="69" spans="1:4" x14ac:dyDescent="0.3">
      <c r="A69" s="10" t="s">
        <v>223</v>
      </c>
      <c r="B69" s="11" t="str">
        <f t="shared" si="1"/>
        <v>2345</v>
      </c>
      <c r="C69" s="10">
        <v>2345</v>
      </c>
      <c r="D69" s="26">
        <v>800</v>
      </c>
    </row>
    <row r="70" spans="1:4" x14ac:dyDescent="0.3">
      <c r="A70" s="10" t="s">
        <v>186</v>
      </c>
      <c r="B70" s="11" t="str">
        <f t="shared" si="1"/>
        <v>1954</v>
      </c>
      <c r="C70" s="10">
        <v>1954</v>
      </c>
      <c r="D70" s="26">
        <v>400</v>
      </c>
    </row>
    <row r="71" spans="1:4" x14ac:dyDescent="0.3">
      <c r="A71" s="10" t="s">
        <v>187</v>
      </c>
      <c r="B71" s="11" t="str">
        <f t="shared" si="1"/>
        <v>2157</v>
      </c>
      <c r="C71" s="10">
        <v>2157</v>
      </c>
      <c r="D71" s="26">
        <v>200</v>
      </c>
    </row>
    <row r="72" spans="1:4" x14ac:dyDescent="0.3">
      <c r="A72" s="10" t="s">
        <v>155</v>
      </c>
      <c r="B72" s="11" t="str">
        <f t="shared" si="1"/>
        <v>2121</v>
      </c>
      <c r="C72" s="10">
        <v>2121</v>
      </c>
      <c r="D72" s="26">
        <v>300</v>
      </c>
    </row>
    <row r="73" spans="1:4" x14ac:dyDescent="0.3">
      <c r="A73" s="10" t="s">
        <v>157</v>
      </c>
      <c r="B73" s="11" t="str">
        <f t="shared" si="1"/>
        <v>513</v>
      </c>
      <c r="C73" s="10">
        <v>513</v>
      </c>
      <c r="D73" s="26">
        <v>559.75</v>
      </c>
    </row>
    <row r="74" spans="1:4" x14ac:dyDescent="0.3">
      <c r="A74" s="10" t="s">
        <v>125</v>
      </c>
      <c r="B74" s="11" t="str">
        <f t="shared" si="1"/>
        <v>1693</v>
      </c>
      <c r="C74" s="10">
        <v>1693</v>
      </c>
      <c r="D74" s="26">
        <v>1600</v>
      </c>
    </row>
    <row r="75" spans="1:4" x14ac:dyDescent="0.3">
      <c r="A75" s="10" t="s">
        <v>137</v>
      </c>
      <c r="B75" s="11" t="str">
        <f t="shared" si="1"/>
        <v>813</v>
      </c>
      <c r="C75" s="10">
        <v>813</v>
      </c>
      <c r="D75" s="26">
        <v>8594.5</v>
      </c>
    </row>
    <row r="76" spans="1:4" x14ac:dyDescent="0.3">
      <c r="A76" s="10" t="s">
        <v>128</v>
      </c>
      <c r="B76" s="11" t="str">
        <f t="shared" si="1"/>
        <v>1851</v>
      </c>
      <c r="C76" s="10">
        <v>1851</v>
      </c>
      <c r="D76" s="26">
        <v>1000</v>
      </c>
    </row>
    <row r="77" spans="1:4" x14ac:dyDescent="0.3">
      <c r="A77" s="10" t="s">
        <v>161</v>
      </c>
      <c r="B77" s="11" t="str">
        <f t="shared" si="1"/>
        <v>1319</v>
      </c>
      <c r="C77" s="10">
        <v>1319</v>
      </c>
      <c r="D77" s="26">
        <v>760.4</v>
      </c>
    </row>
    <row r="78" spans="1:4" x14ac:dyDescent="0.3">
      <c r="A78" s="10" t="s">
        <v>146</v>
      </c>
      <c r="B78" s="11" t="str">
        <f t="shared" si="1"/>
        <v>2367</v>
      </c>
      <c r="C78" s="10">
        <v>2367</v>
      </c>
      <c r="D78" s="26">
        <v>3550</v>
      </c>
    </row>
    <row r="79" spans="1:4" x14ac:dyDescent="0.3">
      <c r="A79" s="10" t="s">
        <v>198</v>
      </c>
      <c r="B79" s="11" t="str">
        <f t="shared" si="1"/>
        <v>2259</v>
      </c>
      <c r="C79" s="10">
        <v>2259</v>
      </c>
      <c r="D79" s="26">
        <v>796</v>
      </c>
    </row>
    <row r="80" spans="1:4" x14ac:dyDescent="0.3">
      <c r="A80" s="10" t="s">
        <v>143</v>
      </c>
      <c r="B80" s="11" t="str">
        <f t="shared" si="1"/>
        <v>1199</v>
      </c>
      <c r="C80" s="10">
        <v>1199</v>
      </c>
      <c r="D80" s="26">
        <v>475</v>
      </c>
    </row>
    <row r="81" spans="1:4" x14ac:dyDescent="0.3">
      <c r="A81" s="10" t="s">
        <v>210</v>
      </c>
      <c r="B81" s="11" t="str">
        <f t="shared" si="1"/>
        <v>1615</v>
      </c>
      <c r="C81" s="10">
        <v>1615</v>
      </c>
      <c r="D81" s="26">
        <v>1350</v>
      </c>
    </row>
    <row r="82" spans="1:4" x14ac:dyDescent="0.3">
      <c r="A82" s="10" t="s">
        <v>211</v>
      </c>
      <c r="B82" s="11" t="str">
        <f t="shared" si="1"/>
        <v>2295</v>
      </c>
      <c r="C82" s="10">
        <v>2295</v>
      </c>
      <c r="D82" s="26">
        <v>200</v>
      </c>
    </row>
    <row r="83" spans="1:4" x14ac:dyDescent="0.3">
      <c r="A83" s="10" t="s">
        <v>164</v>
      </c>
      <c r="B83" s="11" t="str">
        <f t="shared" si="1"/>
        <v>521</v>
      </c>
      <c r="C83" s="10">
        <v>521</v>
      </c>
      <c r="D83" s="26">
        <v>400</v>
      </c>
    </row>
    <row r="84" spans="1:4" x14ac:dyDescent="0.3">
      <c r="A84" s="10" t="s">
        <v>212</v>
      </c>
      <c r="B84" s="11" t="str">
        <f t="shared" si="1"/>
        <v>1145</v>
      </c>
      <c r="C84" s="10">
        <v>1145</v>
      </c>
      <c r="D84" s="26">
        <v>540</v>
      </c>
    </row>
    <row r="85" spans="1:4" x14ac:dyDescent="0.3">
      <c r="A85" s="10" t="s">
        <v>188</v>
      </c>
      <c r="B85" s="11" t="str">
        <f t="shared" si="1"/>
        <v>1075</v>
      </c>
      <c r="C85" s="10">
        <v>1075</v>
      </c>
      <c r="D85" s="26">
        <v>7300</v>
      </c>
    </row>
    <row r="86" spans="1:4" x14ac:dyDescent="0.3">
      <c r="A86" s="10" t="s">
        <v>189</v>
      </c>
      <c r="B86" s="11" t="str">
        <f t="shared" si="1"/>
        <v>2267</v>
      </c>
      <c r="C86" s="10">
        <v>2267</v>
      </c>
      <c r="D86" s="26">
        <v>1133</v>
      </c>
    </row>
    <row r="87" spans="1:4" x14ac:dyDescent="0.3">
      <c r="A87" s="10" t="s">
        <v>213</v>
      </c>
      <c r="B87" s="11" t="str">
        <f t="shared" si="1"/>
        <v>1297</v>
      </c>
      <c r="C87" s="10">
        <v>1297</v>
      </c>
      <c r="D87" s="26">
        <v>600</v>
      </c>
    </row>
    <row r="88" spans="1:4" x14ac:dyDescent="0.3">
      <c r="A88" s="10" t="s">
        <v>122</v>
      </c>
      <c r="B88" s="11" t="str">
        <f t="shared" si="1"/>
        <v>1308</v>
      </c>
      <c r="C88" s="10">
        <v>1308</v>
      </c>
      <c r="D88" s="26">
        <v>1500</v>
      </c>
    </row>
    <row r="89" spans="1:4" x14ac:dyDescent="0.3">
      <c r="A89" s="10" t="s">
        <v>147</v>
      </c>
      <c r="B89" s="11" t="str">
        <f t="shared" si="1"/>
        <v>1822</v>
      </c>
      <c r="C89" s="10">
        <v>1822</v>
      </c>
      <c r="D89" s="26">
        <v>11600</v>
      </c>
    </row>
    <row r="90" spans="1:4" x14ac:dyDescent="0.3">
      <c r="A90" s="10" t="s">
        <v>190</v>
      </c>
      <c r="B90" s="11" t="str">
        <f t="shared" si="1"/>
        <v>1271</v>
      </c>
      <c r="C90" s="10">
        <v>1271</v>
      </c>
      <c r="D90" s="26">
        <v>400</v>
      </c>
    </row>
    <row r="91" spans="1:4" x14ac:dyDescent="0.3">
      <c r="A91" s="10" t="s">
        <v>191</v>
      </c>
      <c r="B91" s="11" t="str">
        <f t="shared" si="1"/>
        <v>2510</v>
      </c>
      <c r="C91" s="10">
        <v>2510</v>
      </c>
      <c r="D91" s="26">
        <v>2700</v>
      </c>
    </row>
    <row r="92" spans="1:4" x14ac:dyDescent="0.3">
      <c r="A92" s="10" t="s">
        <v>224</v>
      </c>
      <c r="B92" s="11" t="str">
        <f t="shared" si="1"/>
        <v>1487</v>
      </c>
      <c r="C92" s="10">
        <v>1487</v>
      </c>
      <c r="D92" s="26">
        <v>825</v>
      </c>
    </row>
    <row r="93" spans="1:4" x14ac:dyDescent="0.3">
      <c r="A93" s="10" t="s">
        <v>192</v>
      </c>
      <c r="B93" s="11" t="str">
        <f t="shared" si="1"/>
        <v>204</v>
      </c>
      <c r="C93" s="10">
        <v>204</v>
      </c>
      <c r="D93" s="26">
        <v>589</v>
      </c>
    </row>
    <row r="94" spans="1:4" x14ac:dyDescent="0.3">
      <c r="A94" s="10" t="s">
        <v>227</v>
      </c>
      <c r="B94" s="11" t="str">
        <f t="shared" si="1"/>
        <v>1825</v>
      </c>
      <c r="C94" s="10">
        <v>1825</v>
      </c>
      <c r="D94" s="26">
        <v>150</v>
      </c>
    </row>
    <row r="95" spans="1:4" x14ac:dyDescent="0.3">
      <c r="A95" s="10" t="s">
        <v>193</v>
      </c>
      <c r="B95" s="11" t="str">
        <f t="shared" si="1"/>
        <v>2356</v>
      </c>
      <c r="C95" s="10">
        <v>2356</v>
      </c>
      <c r="D95" s="26">
        <v>525</v>
      </c>
    </row>
    <row r="96" spans="1:4" x14ac:dyDescent="0.3">
      <c r="A96" s="10" t="s">
        <v>194</v>
      </c>
      <c r="B96" s="11" t="str">
        <f t="shared" si="1"/>
        <v>1461</v>
      </c>
      <c r="C96" s="10">
        <v>1461</v>
      </c>
      <c r="D96" s="26">
        <v>241</v>
      </c>
    </row>
    <row r="97" spans="1:4" x14ac:dyDescent="0.3">
      <c r="A97" s="10" t="s">
        <v>195</v>
      </c>
      <c r="B97" s="11" t="str">
        <f t="shared" si="1"/>
        <v>1023</v>
      </c>
      <c r="C97" s="10">
        <v>1023</v>
      </c>
      <c r="D97" s="26">
        <v>6150</v>
      </c>
    </row>
    <row r="98" spans="1:4" x14ac:dyDescent="0.3">
      <c r="A98" s="10" t="s">
        <v>214</v>
      </c>
      <c r="B98" s="11" t="str">
        <f t="shared" si="1"/>
        <v>2276</v>
      </c>
      <c r="C98" s="10">
        <v>2276</v>
      </c>
      <c r="D98" s="26">
        <v>5300</v>
      </c>
    </row>
    <row r="99" spans="1:4" x14ac:dyDescent="0.3">
      <c r="A99" s="10"/>
      <c r="B99" s="10"/>
      <c r="C99" s="10"/>
    </row>
    <row r="100" spans="1:4" x14ac:dyDescent="0.3">
      <c r="A100" s="10"/>
      <c r="B100" s="10"/>
      <c r="C100" s="10"/>
    </row>
    <row r="101" spans="1:4" x14ac:dyDescent="0.3">
      <c r="A101" s="10"/>
      <c r="B101" s="10"/>
      <c r="C101" s="10"/>
    </row>
    <row r="102" spans="1:4" x14ac:dyDescent="0.3">
      <c r="A102" s="10"/>
      <c r="B102" s="10"/>
      <c r="C102" s="10"/>
    </row>
    <row r="103" spans="1:4" x14ac:dyDescent="0.3">
      <c r="A103" s="10"/>
      <c r="B103" s="10"/>
      <c r="C103" s="10"/>
    </row>
    <row r="104" spans="1:4" x14ac:dyDescent="0.3">
      <c r="A104" s="10"/>
      <c r="B104" s="10"/>
      <c r="C104" s="10"/>
    </row>
    <row r="105" spans="1:4" x14ac:dyDescent="0.3">
      <c r="A105" s="10"/>
      <c r="B105" s="10"/>
      <c r="C105" s="10"/>
    </row>
    <row r="106" spans="1:4" x14ac:dyDescent="0.3">
      <c r="A106" s="10"/>
      <c r="B106" s="10"/>
      <c r="C106" s="10"/>
    </row>
    <row r="107" spans="1:4" x14ac:dyDescent="0.3">
      <c r="A107" s="10"/>
      <c r="B107" s="10"/>
      <c r="C107" s="10"/>
    </row>
    <row r="108" spans="1:4" x14ac:dyDescent="0.3">
      <c r="A108" s="10"/>
      <c r="B108" s="10"/>
      <c r="C108" s="10"/>
    </row>
    <row r="109" spans="1:4" x14ac:dyDescent="0.3">
      <c r="A109" s="10"/>
      <c r="B109" s="10"/>
      <c r="C109" s="10"/>
    </row>
    <row r="110" spans="1:4" x14ac:dyDescent="0.3">
      <c r="A110" s="10"/>
      <c r="B110" s="10"/>
      <c r="C110" s="10"/>
    </row>
    <row r="111" spans="1:4" x14ac:dyDescent="0.3">
      <c r="A111" s="10"/>
      <c r="B111" s="10"/>
      <c r="C111" s="10"/>
    </row>
    <row r="112" spans="1:4" x14ac:dyDescent="0.3">
      <c r="A112" s="10"/>
      <c r="B112" s="10"/>
      <c r="C112" s="10"/>
    </row>
    <row r="113" spans="1:3" x14ac:dyDescent="0.3">
      <c r="A113" s="10"/>
      <c r="B113" s="10"/>
      <c r="C113" s="10"/>
    </row>
    <row r="114" spans="1:3" x14ac:dyDescent="0.3">
      <c r="A114" s="10"/>
      <c r="B114" s="10"/>
      <c r="C114" s="10"/>
    </row>
    <row r="115" spans="1:3" x14ac:dyDescent="0.3">
      <c r="A115" s="10"/>
      <c r="B115" s="10"/>
      <c r="C115" s="10"/>
    </row>
  </sheetData>
  <autoFilter ref="A1:D1" xr:uid="{BB53C83D-828B-401F-AA6F-4ADA61091183}">
    <sortState xmlns:xlrd2="http://schemas.microsoft.com/office/spreadsheetml/2017/richdata2" ref="A2:D53">
      <sortCondition ref="C1"/>
    </sortState>
  </autoFilter>
  <phoneticPr fontId="3" type="noConversion"/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18BF7-6401-4F86-A550-FED0DF69DDB6}">
  <dimension ref="A1:G122"/>
  <sheetViews>
    <sheetView tabSelected="1" zoomScale="115" zoomScaleNormal="115" workbookViewId="0">
      <pane ySplit="4" topLeftCell="A5" activePane="bottomLeft" state="frozen"/>
      <selection pane="bottomLeft" activeCell="H1" sqref="H1"/>
    </sheetView>
  </sheetViews>
  <sheetFormatPr defaultColWidth="9.109375" defaultRowHeight="14.4" x14ac:dyDescent="0.3"/>
  <cols>
    <col min="1" max="1" width="8.88671875" style="6" customWidth="1"/>
    <col min="2" max="2" width="9.6640625" style="6" customWidth="1"/>
    <col min="3" max="3" width="23.6640625" customWidth="1"/>
    <col min="4" max="4" width="8.88671875" style="6" customWidth="1"/>
    <col min="5" max="5" width="12.33203125" customWidth="1"/>
    <col min="6" max="6" width="14.21875" customWidth="1"/>
    <col min="7" max="7" width="11.21875" customWidth="1"/>
    <col min="8" max="8" width="9.109375" customWidth="1"/>
  </cols>
  <sheetData>
    <row r="1" spans="1:7" ht="72" customHeight="1" x14ac:dyDescent="0.3">
      <c r="A1" s="39" t="s">
        <v>234</v>
      </c>
      <c r="B1" s="40"/>
      <c r="C1" s="15"/>
    </row>
    <row r="2" spans="1:7" ht="17.399999999999999" customHeight="1" x14ac:dyDescent="0.3">
      <c r="A2" s="35" t="s">
        <v>162</v>
      </c>
      <c r="B2" s="35"/>
      <c r="C2" s="41"/>
      <c r="D2" s="41"/>
      <c r="E2" s="35" t="s">
        <v>118</v>
      </c>
      <c r="F2" s="35" t="s">
        <v>232</v>
      </c>
      <c r="G2" s="16"/>
    </row>
    <row r="3" spans="1:7" ht="18" customHeight="1" x14ac:dyDescent="0.3">
      <c r="A3" s="35">
        <f>SUBTOTAL(2, A5:A122)</f>
        <v>117</v>
      </c>
      <c r="B3" s="1"/>
      <c r="C3" s="42"/>
      <c r="D3" s="42"/>
      <c r="E3" s="36">
        <f>SUBTOTAL(9,E5:E121)</f>
        <v>189086</v>
      </c>
      <c r="F3" s="37">
        <f>SUBTOTAL(1,F5:F121)</f>
        <v>78.971794871794899</v>
      </c>
      <c r="G3" s="16"/>
    </row>
    <row r="4" spans="1:7" s="7" customFormat="1" ht="28.8" x14ac:dyDescent="0.3">
      <c r="A4" s="4" t="s">
        <v>117</v>
      </c>
      <c r="B4" s="4" t="s">
        <v>140</v>
      </c>
      <c r="C4" s="5" t="s">
        <v>1</v>
      </c>
      <c r="D4" s="4" t="s">
        <v>141</v>
      </c>
      <c r="E4" s="4" t="s">
        <v>118</v>
      </c>
      <c r="F4" s="4" t="s">
        <v>233</v>
      </c>
      <c r="G4" s="4" t="s">
        <v>144</v>
      </c>
    </row>
    <row r="5" spans="1:7" x14ac:dyDescent="0.3">
      <c r="A5" s="32">
        <f>'AAA Competition(Master)'!A86</f>
        <v>4</v>
      </c>
      <c r="B5" s="32">
        <f>'AAA Competition(Master)'!B86</f>
        <v>13</v>
      </c>
      <c r="C5" s="33" t="str">
        <f>'AAA Competition(Master)'!C86</f>
        <v>ANNA MARIA ISLAND</v>
      </c>
      <c r="D5" s="32">
        <f>'AAA Competition(Master)'!D86</f>
        <v>2188</v>
      </c>
      <c r="E5" s="32">
        <v>20577</v>
      </c>
      <c r="F5" s="34">
        <v>85.86</v>
      </c>
      <c r="G5" s="32" cm="1">
        <f t="array" ref="G5">SUMPRODUCT(($A$5:$A$121=A5)*(F5&lt;$F$5:$F$121))+1</f>
        <v>1</v>
      </c>
    </row>
    <row r="6" spans="1:7" x14ac:dyDescent="0.3">
      <c r="A6" s="17">
        <f>'AAA Competition(Master)'!A41</f>
        <v>3</v>
      </c>
      <c r="B6" s="17">
        <f>'AAA Competition(Master)'!B41</f>
        <v>14</v>
      </c>
      <c r="C6" s="18" t="str">
        <f>'AAA Competition(Master)'!C41</f>
        <v>ARCADIA</v>
      </c>
      <c r="D6" s="17">
        <f>'AAA Competition(Master)'!D41</f>
        <v>1327</v>
      </c>
      <c r="E6" s="17">
        <v>1073</v>
      </c>
      <c r="F6" s="29">
        <v>82.86</v>
      </c>
      <c r="G6" s="17" cm="1">
        <f t="array" ref="G6">SUMPRODUCT(($A$5:$A$121=A6)*(F6&lt;$F$5:$F$121))+1</f>
        <v>10</v>
      </c>
    </row>
    <row r="7" spans="1:7" x14ac:dyDescent="0.3">
      <c r="A7" s="17">
        <v>3</v>
      </c>
      <c r="B7" s="17">
        <f>'AAA Competition(Master)'!B48</f>
        <v>23</v>
      </c>
      <c r="C7" s="18" t="str">
        <f>'AAA Competition(Master)'!C48</f>
        <v>BIG PINE KEY</v>
      </c>
      <c r="D7" s="17">
        <f>'AAA Competition(Master)'!D48</f>
        <v>1585</v>
      </c>
      <c r="E7" s="17">
        <v>1445</v>
      </c>
      <c r="F7" s="29">
        <v>85.6</v>
      </c>
      <c r="G7" s="17" cm="1">
        <f t="array" ref="G7">SUMPRODUCT(($A$5:$A$121=A7)*(F7&lt;$F$5:$F$121))+1</f>
        <v>3</v>
      </c>
    </row>
    <row r="8" spans="1:7" x14ac:dyDescent="0.3">
      <c r="A8" s="32">
        <f>'AAA Competition(Master)'!A44</f>
        <v>4</v>
      </c>
      <c r="B8" s="32">
        <f>'AAA Competition(Master)'!B44</f>
        <v>20</v>
      </c>
      <c r="C8" s="33" t="str">
        <f>'AAA Competition(Master)'!C44</f>
        <v>BONITA SPRINGS</v>
      </c>
      <c r="D8" s="32">
        <f>'AAA Competition(Master)'!D44</f>
        <v>1454</v>
      </c>
      <c r="E8" s="32">
        <v>3355</v>
      </c>
      <c r="F8" s="34">
        <v>81.760000000000005</v>
      </c>
      <c r="G8" s="32" cm="1">
        <f t="array" ref="G8">SUMPRODUCT(($A$5:$A$121=A8)*(F8&lt;$F$5:$F$121))+1</f>
        <v>11</v>
      </c>
    </row>
    <row r="9" spans="1:7" x14ac:dyDescent="0.3">
      <c r="A9" s="32">
        <f>'AAA Competition(Master)'!A34</f>
        <v>4</v>
      </c>
      <c r="B9" s="32">
        <f>'AAA Competition(Master)'!B34</f>
        <v>13</v>
      </c>
      <c r="C9" s="33" t="str">
        <f>'AAA Competition(Master)'!C34</f>
        <v>BRADENTON</v>
      </c>
      <c r="D9" s="32">
        <f>'AAA Competition(Master)'!D34</f>
        <v>1223</v>
      </c>
      <c r="E9" s="32">
        <v>2513</v>
      </c>
      <c r="F9" s="34">
        <v>81.05</v>
      </c>
      <c r="G9" s="32" cm="1">
        <f t="array" ref="G9">SUMPRODUCT(($A$5:$A$121=A9)*(F9&lt;$F$5:$F$121))+1</f>
        <v>18</v>
      </c>
    </row>
    <row r="10" spans="1:7" x14ac:dyDescent="0.3">
      <c r="A10" s="17">
        <v>3</v>
      </c>
      <c r="B10" s="17">
        <f>'AAA Competition(Master)'!B67</f>
        <v>11</v>
      </c>
      <c r="C10" s="18" t="str">
        <f>'AAA Competition(Master)'!C67</f>
        <v>BRANDON</v>
      </c>
      <c r="D10" s="17">
        <f>'AAA Competition(Master)'!D67</f>
        <v>1880</v>
      </c>
      <c r="E10" s="17">
        <v>1432</v>
      </c>
      <c r="F10" s="29">
        <v>82.75</v>
      </c>
      <c r="G10" s="17" cm="1">
        <f t="array" ref="G10">SUMPRODUCT(($A$5:$A$121=A10)*(F10&lt;$F$5:$F$121))+1</f>
        <v>11</v>
      </c>
    </row>
    <row r="11" spans="1:7" x14ac:dyDescent="0.3">
      <c r="A11" s="19">
        <v>1</v>
      </c>
      <c r="B11" s="19">
        <f>'AAA Competition(Master)'!B52</f>
        <v>8</v>
      </c>
      <c r="C11" s="20" t="str">
        <f>'AAA Competition(Master)'!C52</f>
        <v>BROOKSVILLE</v>
      </c>
      <c r="D11" s="19">
        <f>'AAA Competition(Master)'!D52</f>
        <v>1676</v>
      </c>
      <c r="E11" s="19">
        <v>503</v>
      </c>
      <c r="F11" s="31">
        <v>75.680000000000007</v>
      </c>
      <c r="G11" s="19" cm="1">
        <f t="array" ref="G11">SUMPRODUCT(($A$5:$A$121=A11)*(F11&lt;$F$5:$F$121))+1</f>
        <v>16</v>
      </c>
    </row>
    <row r="12" spans="1:7" x14ac:dyDescent="0.3">
      <c r="A12" s="21">
        <f>'AAA Competition(Master)'!A110</f>
        <v>2</v>
      </c>
      <c r="B12" s="21">
        <f>'AAA Competition(Master)'!B110</f>
        <v>15</v>
      </c>
      <c r="C12" s="22" t="str">
        <f>'AAA Competition(Master)'!C110</f>
        <v xml:space="preserve">BUCKHEAD RIDGE </v>
      </c>
      <c r="D12" s="21">
        <f>'AAA Competition(Master)'!D110</f>
        <v>2417</v>
      </c>
      <c r="E12" s="21">
        <v>722</v>
      </c>
      <c r="F12" s="30">
        <v>82.17</v>
      </c>
      <c r="G12" s="21" cm="1">
        <f t="array" ref="G12">SUMPRODUCT(($A$5:$A$121=A12)*(F12&lt;$F$5:$F$121))+1</f>
        <v>7</v>
      </c>
    </row>
    <row r="13" spans="1:7" x14ac:dyDescent="0.3">
      <c r="A13" s="32">
        <v>4</v>
      </c>
      <c r="B13" s="32">
        <f>'AAA Competition(Master)'!B107</f>
        <v>18</v>
      </c>
      <c r="C13" s="33" t="str">
        <f>'AAA Competition(Master)'!C107</f>
        <v xml:space="preserve">CALOOSAHATCHEE  </v>
      </c>
      <c r="D13" s="32">
        <f>'AAA Competition(Master)'!D107</f>
        <v>2395</v>
      </c>
      <c r="E13" s="32">
        <v>1911</v>
      </c>
      <c r="F13" s="34">
        <v>82.53</v>
      </c>
      <c r="G13" s="32" cm="1">
        <f t="array" ref="G13">SUMPRODUCT(($A$5:$A$121=A13)*(F13&lt;$F$5:$F$121))+1</f>
        <v>7</v>
      </c>
    </row>
    <row r="14" spans="1:7" x14ac:dyDescent="0.3">
      <c r="A14" s="32">
        <f>'AAA Competition(Master)'!A88</f>
        <v>4</v>
      </c>
      <c r="B14" s="32">
        <f>'AAA Competition(Master)'!B88</f>
        <v>18</v>
      </c>
      <c r="C14" s="33" t="str">
        <f>'AAA Competition(Master)'!C88</f>
        <v>CAPE CORAL</v>
      </c>
      <c r="D14" s="32">
        <f>'AAA Competition(Master)'!D88</f>
        <v>2199</v>
      </c>
      <c r="E14" s="32">
        <v>3582</v>
      </c>
      <c r="F14" s="34">
        <v>79.47</v>
      </c>
      <c r="G14" s="32" cm="1">
        <f t="array" ref="G14">SUMPRODUCT(($A$5:$A$121=A14)*(F14&lt;$F$5:$F$121))+1</f>
        <v>21</v>
      </c>
    </row>
    <row r="15" spans="1:7" x14ac:dyDescent="0.3">
      <c r="A15" s="17">
        <f>'AAA Competition(Master)'!A55</f>
        <v>3</v>
      </c>
      <c r="B15" s="17">
        <f>'AAA Competition(Master)'!B55</f>
        <v>9</v>
      </c>
      <c r="C15" s="18" t="str">
        <f>'AAA Competition(Master)'!C55</f>
        <v>COCOA</v>
      </c>
      <c r="D15" s="17">
        <f>'AAA Competition(Master)'!D55</f>
        <v>1717</v>
      </c>
      <c r="E15" s="17">
        <v>1007</v>
      </c>
      <c r="F15" s="29">
        <v>78.72</v>
      </c>
      <c r="G15" s="17" cm="1">
        <f t="array" ref="G15">SUMPRODUCT(($A$5:$A$121=A15)*(F15&lt;$F$5:$F$121))+1</f>
        <v>19</v>
      </c>
    </row>
    <row r="16" spans="1:7" x14ac:dyDescent="0.3">
      <c r="A16" s="17">
        <v>3</v>
      </c>
      <c r="B16" s="17">
        <f>'AAA Competition(Master)'!B112</f>
        <v>6</v>
      </c>
      <c r="C16" s="18" t="str">
        <f>'AAA Competition(Master)'!C112</f>
        <v>COUNTY LINE</v>
      </c>
      <c r="D16" s="17">
        <f>'AAA Competition(Master)'!D112</f>
        <v>2427</v>
      </c>
      <c r="E16" s="17">
        <v>1264</v>
      </c>
      <c r="F16" s="29">
        <v>83.77</v>
      </c>
      <c r="G16" s="17" cm="1">
        <f t="array" ref="G16">SUMPRODUCT(($A$5:$A$121=A16)*(F16&lt;$F$5:$F$121))+1</f>
        <v>7</v>
      </c>
    </row>
    <row r="17" spans="1:7" x14ac:dyDescent="0.3">
      <c r="A17" s="21">
        <f>'AAA Competition(Master)'!A50</f>
        <v>2</v>
      </c>
      <c r="B17" s="21">
        <f>'AAA Competition(Master)'!B50</f>
        <v>5</v>
      </c>
      <c r="C17" s="22" t="str">
        <f>'AAA Competition(Master)'!C50</f>
        <v>CRESCENT CITY</v>
      </c>
      <c r="D17" s="21">
        <f>'AAA Competition(Master)'!D50</f>
        <v>1641</v>
      </c>
      <c r="E17" s="21">
        <v>670</v>
      </c>
      <c r="F17" s="30">
        <v>83.51</v>
      </c>
      <c r="G17" s="21" cm="1">
        <f t="array" ref="G17">SUMPRODUCT(($A$5:$A$121=A17)*(F17&lt;$F$5:$F$121))+1</f>
        <v>3</v>
      </c>
    </row>
    <row r="18" spans="1:7" x14ac:dyDescent="0.3">
      <c r="A18" s="21">
        <v>2</v>
      </c>
      <c r="B18" s="21">
        <f>'AAA Competition(Master)'!B74</f>
        <v>4</v>
      </c>
      <c r="C18" s="22" t="str">
        <f>'AAA Competition(Master)'!C74</f>
        <v>CRYSTAL RIVER</v>
      </c>
      <c r="D18" s="21">
        <f>'AAA Competition(Master)'!D74</f>
        <v>2013</v>
      </c>
      <c r="E18" s="21">
        <v>929</v>
      </c>
      <c r="F18" s="30">
        <v>83.44</v>
      </c>
      <c r="G18" s="21" cm="1">
        <f t="array" ref="G18">SUMPRODUCT(($A$5:$A$121=A18)*(F18&lt;$F$5:$F$121))+1</f>
        <v>4</v>
      </c>
    </row>
    <row r="19" spans="1:7" x14ac:dyDescent="0.3">
      <c r="A19" s="19">
        <v>1</v>
      </c>
      <c r="B19" s="19">
        <f>'AAA Competition(Master)'!B9</f>
        <v>8</v>
      </c>
      <c r="C19" s="20" t="str">
        <f>'AAA Competition(Master)'!C9</f>
        <v>DADE CITY</v>
      </c>
      <c r="D19" s="19">
        <f>'AAA Competition(Master)'!D9</f>
        <v>397</v>
      </c>
      <c r="E19" s="19">
        <v>538</v>
      </c>
      <c r="F19" s="31">
        <v>66.78</v>
      </c>
      <c r="G19" s="19" cm="1">
        <f t="array" ref="G19">SUMPRODUCT(($A$5:$A$121=A19)*(F19&lt;$F$5:$F$121))+1</f>
        <v>26</v>
      </c>
    </row>
    <row r="20" spans="1:7" x14ac:dyDescent="0.3">
      <c r="A20" s="19">
        <f>'AAA Competition(Master)'!A62</f>
        <v>1</v>
      </c>
      <c r="B20" s="19">
        <f>'AAA Competition(Master)'!B62</f>
        <v>21</v>
      </c>
      <c r="C20" s="20" t="str">
        <f>'AAA Competition(Master)'!C62</f>
        <v>DAVIE</v>
      </c>
      <c r="D20" s="19">
        <f>'AAA Competition(Master)'!D62</f>
        <v>1798</v>
      </c>
      <c r="E20" s="19">
        <v>352</v>
      </c>
      <c r="F20" s="31">
        <v>74.8</v>
      </c>
      <c r="G20" s="19" cm="1">
        <f t="array" ref="G20">SUMPRODUCT(($A$5:$A$121=A20)*(F20&lt;$F$5:$F$121))+1</f>
        <v>18</v>
      </c>
    </row>
    <row r="21" spans="1:7" x14ac:dyDescent="0.3">
      <c r="A21" s="32">
        <f>'AAA Competition(Master)'!A35</f>
        <v>4</v>
      </c>
      <c r="B21" s="32">
        <f>'AAA Competition(Master)'!B35</f>
        <v>5</v>
      </c>
      <c r="C21" s="33" t="str">
        <f>'AAA Competition(Master)'!C35</f>
        <v>DAYTONA BEACH</v>
      </c>
      <c r="D21" s="32">
        <f>'AAA Competition(Master)'!D35</f>
        <v>1263</v>
      </c>
      <c r="E21" s="32">
        <v>4426</v>
      </c>
      <c r="F21" s="34">
        <v>78.53</v>
      </c>
      <c r="G21" s="32" cm="1">
        <f t="array" ref="G21">SUMPRODUCT(($A$5:$A$121=A21)*(F21&lt;$F$5:$F$121))+1</f>
        <v>25</v>
      </c>
    </row>
    <row r="22" spans="1:7" x14ac:dyDescent="0.3">
      <c r="A22" s="17">
        <v>3</v>
      </c>
      <c r="B22" s="17">
        <f>'AAA Competition(Master)'!B30</f>
        <v>7</v>
      </c>
      <c r="C22" s="18" t="str">
        <f>'AAA Competition(Master)'!C30</f>
        <v>DELAND</v>
      </c>
      <c r="D22" s="17">
        <f>'AAA Competition(Master)'!D30</f>
        <v>1126</v>
      </c>
      <c r="E22" s="17">
        <v>965</v>
      </c>
      <c r="F22" s="29">
        <v>77.84</v>
      </c>
      <c r="G22" s="17" cm="1">
        <f t="array" ref="G22">SUMPRODUCT(($A$5:$A$121=A22)*(F22&lt;$F$5:$F$121))+1</f>
        <v>23</v>
      </c>
    </row>
    <row r="23" spans="1:7" x14ac:dyDescent="0.3">
      <c r="A23" s="17">
        <f>'AAA Competition(Master)'!A98</f>
        <v>3</v>
      </c>
      <c r="B23" s="17">
        <f>'AAA Competition(Master)'!B98</f>
        <v>4</v>
      </c>
      <c r="C23" s="18" t="str">
        <f>'AAA Competition(Master)'!C98</f>
        <v>DUNNELLON</v>
      </c>
      <c r="D23" s="17">
        <f>'AAA Competition(Master)'!D98</f>
        <v>2308</v>
      </c>
      <c r="E23" s="17">
        <v>1166</v>
      </c>
      <c r="F23" s="29">
        <v>81.430000000000007</v>
      </c>
      <c r="G23" s="17" cm="1">
        <f t="array" ref="G23">SUMPRODUCT(($A$5:$A$121=A23)*(F23&lt;$F$5:$F$121))+1</f>
        <v>14</v>
      </c>
    </row>
    <row r="24" spans="1:7" x14ac:dyDescent="0.3">
      <c r="A24" s="32">
        <f>'AAA Competition(Master)'!A70</f>
        <v>4</v>
      </c>
      <c r="B24" s="32">
        <f>'AAA Competition(Master)'!B70</f>
        <v>16</v>
      </c>
      <c r="C24" s="33" t="str">
        <f>'AAA Competition(Master)'!C70</f>
        <v>ENGLEWOOD</v>
      </c>
      <c r="D24" s="32">
        <f>'AAA Competition(Master)'!D70</f>
        <v>1933</v>
      </c>
      <c r="E24" s="32">
        <v>14741</v>
      </c>
      <c r="F24" s="34">
        <v>79.08</v>
      </c>
      <c r="G24" s="32" cm="1">
        <f t="array" ref="G24">SUMPRODUCT(($A$5:$A$121=A24)*(F24&lt;$F$5:$F$121))+1</f>
        <v>23</v>
      </c>
    </row>
    <row r="25" spans="1:7" x14ac:dyDescent="0.3">
      <c r="A25" s="32">
        <f>'AAA Competition(Master)'!A68</f>
        <v>4</v>
      </c>
      <c r="B25" s="32">
        <f>'AAA Competition(Master)'!B68</f>
        <v>19</v>
      </c>
      <c r="C25" s="33" t="str">
        <f>'AAA Competition(Master)'!C68</f>
        <v>FORT MYERS</v>
      </c>
      <c r="D25" s="32">
        <f>'AAA Competition(Master)'!D68</f>
        <v>1899</v>
      </c>
      <c r="E25" s="32">
        <v>2247</v>
      </c>
      <c r="F25" s="34">
        <v>84.16</v>
      </c>
      <c r="G25" s="32" cm="1">
        <f t="array" ref="G25">SUMPRODUCT(($A$5:$A$121=A25)*(F25&lt;$F$5:$F$121))+1</f>
        <v>4</v>
      </c>
    </row>
    <row r="26" spans="1:7" x14ac:dyDescent="0.3">
      <c r="A26" s="32">
        <f>'AAA Competition(Master)'!A23</f>
        <v>4</v>
      </c>
      <c r="B26" s="32">
        <f>'AAA Competition(Master)'!B23</f>
        <v>18</v>
      </c>
      <c r="C26" s="33" t="str">
        <f>'AAA Competition(Master)'!C23</f>
        <v xml:space="preserve">FORT MYERS BCH </v>
      </c>
      <c r="D26" s="32">
        <f>'AAA Competition(Master)'!D23</f>
        <v>964</v>
      </c>
      <c r="E26" s="32">
        <v>2552</v>
      </c>
      <c r="F26" s="34">
        <v>83.3</v>
      </c>
      <c r="G26" s="32" cm="1">
        <f t="array" ref="G26">SUMPRODUCT(($A$5:$A$121=A26)*(F26&lt;$F$5:$F$121))+1</f>
        <v>5</v>
      </c>
    </row>
    <row r="27" spans="1:7" x14ac:dyDescent="0.3">
      <c r="A27" s="17">
        <f>'AAA Competition(Master)'!A6</f>
        <v>3</v>
      </c>
      <c r="B27" s="17">
        <f>'AAA Competition(Master)'!B6</f>
        <v>15</v>
      </c>
      <c r="C27" s="18" t="str">
        <f>'AAA Competition(Master)'!C6</f>
        <v>FORT PIERCE</v>
      </c>
      <c r="D27" s="17">
        <f>'AAA Competition(Master)'!D6</f>
        <v>248</v>
      </c>
      <c r="E27" s="17">
        <v>1170</v>
      </c>
      <c r="F27" s="29">
        <v>80.48</v>
      </c>
      <c r="G27" s="17" cm="1">
        <f t="array" ref="G27">SUMPRODUCT(($A$5:$A$121=A27)*(F27&lt;$F$5:$F$121))+1</f>
        <v>17</v>
      </c>
    </row>
    <row r="28" spans="1:7" x14ac:dyDescent="0.3">
      <c r="A28" s="21">
        <v>2</v>
      </c>
      <c r="B28" s="21">
        <f>'AAA Competition(Master)'!B87</f>
        <v>1</v>
      </c>
      <c r="C28" s="22" t="str">
        <f>'AAA Competition(Master)'!C87</f>
        <v>FORT WALTON BEACH</v>
      </c>
      <c r="D28" s="21">
        <f>'AAA Competition(Master)'!D87</f>
        <v>2193</v>
      </c>
      <c r="E28" s="21">
        <v>785</v>
      </c>
      <c r="F28" s="30">
        <v>81.569999999999993</v>
      </c>
      <c r="G28" s="21" cm="1">
        <f t="array" ref="G28">SUMPRODUCT(($A$5:$A$121=A28)*(F28&lt;$F$5:$F$121))+1</f>
        <v>8</v>
      </c>
    </row>
    <row r="29" spans="1:7" x14ac:dyDescent="0.3">
      <c r="A29" s="17">
        <v>3</v>
      </c>
      <c r="B29" s="17">
        <f>'AAA Competition(Master)'!B17</f>
        <v>7</v>
      </c>
      <c r="C29" s="18" t="str">
        <f>'AAA Competition(Master)'!C17</f>
        <v>FOUR TOWNES</v>
      </c>
      <c r="D29" s="17">
        <f>'AAA Competition(Master)'!D17</f>
        <v>655</v>
      </c>
      <c r="E29" s="17">
        <v>1253</v>
      </c>
      <c r="F29" s="29">
        <v>82.09</v>
      </c>
      <c r="G29" s="17" cm="1">
        <f t="array" ref="G29">SUMPRODUCT(($A$5:$A$121=A29)*(F29&lt;$F$5:$F$121))+1</f>
        <v>12</v>
      </c>
    </row>
    <row r="30" spans="1:7" x14ac:dyDescent="0.3">
      <c r="A30" s="19">
        <f>'AAA Competition(Master)'!A51</f>
        <v>1</v>
      </c>
      <c r="B30" s="19">
        <f>'AAA Competition(Master)'!B51</f>
        <v>20</v>
      </c>
      <c r="C30" s="20" t="str">
        <f>'AAA Competition(Master)'!C51</f>
        <v>GOLDEN GATE</v>
      </c>
      <c r="D30" s="19">
        <f>'AAA Competition(Master)'!D51</f>
        <v>1654</v>
      </c>
      <c r="E30" s="19">
        <v>177</v>
      </c>
      <c r="F30" s="31">
        <v>76.14</v>
      </c>
      <c r="G30" s="19" cm="1">
        <f t="array" ref="G30">SUMPRODUCT(($A$5:$A$121=A30)*(F30&lt;$F$5:$F$121))+1</f>
        <v>15</v>
      </c>
    </row>
    <row r="31" spans="1:7" x14ac:dyDescent="0.3">
      <c r="A31" s="17">
        <f>'AAA Competition(Master)'!A21</f>
        <v>3</v>
      </c>
      <c r="B31" s="17">
        <f>'AAA Competition(Master)'!B21</f>
        <v>6</v>
      </c>
      <c r="C31" s="18" t="str">
        <f>'AAA Competition(Master)'!C21</f>
        <v>GOLDEN TRIANGLE</v>
      </c>
      <c r="D31" s="17">
        <f>'AAA Competition(Master)'!D21</f>
        <v>874</v>
      </c>
      <c r="E31" s="17">
        <v>1041</v>
      </c>
      <c r="F31" s="29">
        <v>78.7</v>
      </c>
      <c r="G31" s="17" cm="1">
        <f t="array" ref="G31">SUMPRODUCT(($A$5:$A$121=A31)*(F31&lt;$F$5:$F$121))+1</f>
        <v>20</v>
      </c>
    </row>
    <row r="32" spans="1:7" x14ac:dyDescent="0.3">
      <c r="A32" s="32">
        <f>'AAA Competition(Master)'!A118</f>
        <v>4</v>
      </c>
      <c r="B32" s="32">
        <f>'AAA Competition(Master)'!B118</f>
        <v>16</v>
      </c>
      <c r="C32" s="33" t="str">
        <f>'AAA Competition(Master)'!C118</f>
        <v>GULF COVE</v>
      </c>
      <c r="D32" s="32">
        <f>'AAA Competition(Master)'!D118</f>
        <v>2554</v>
      </c>
      <c r="E32" s="32">
        <v>3219</v>
      </c>
      <c r="F32" s="34">
        <v>73.8</v>
      </c>
      <c r="G32" s="32" cm="1">
        <f t="array" ref="G32">SUMPRODUCT(($A$5:$A$121=A32)*(F32&lt;$F$5:$F$121))+1</f>
        <v>30</v>
      </c>
    </row>
    <row r="33" spans="1:7" x14ac:dyDescent="0.3">
      <c r="A33" s="17">
        <v>3</v>
      </c>
      <c r="B33" s="17">
        <f>'AAA Competition(Master)'!B15</f>
        <v>13</v>
      </c>
      <c r="C33" s="18" t="str">
        <f>'AAA Competition(Master)'!C15</f>
        <v>GULF GATE</v>
      </c>
      <c r="D33" s="17">
        <f>'AAA Competition(Master)'!D15</f>
        <v>608</v>
      </c>
      <c r="E33" s="17">
        <v>1461</v>
      </c>
      <c r="F33" s="29">
        <v>84.73</v>
      </c>
      <c r="G33" s="17" cm="1">
        <f t="array" ref="G33">SUMPRODUCT(($A$5:$A$121=A33)*(F33&lt;$F$5:$F$121))+1</f>
        <v>6</v>
      </c>
    </row>
    <row r="34" spans="1:7" x14ac:dyDescent="0.3">
      <c r="A34" s="19">
        <v>1</v>
      </c>
      <c r="B34" s="19">
        <f>'AAA Competition(Master)'!B78</f>
        <v>12</v>
      </c>
      <c r="C34" s="20" t="str">
        <f>'AAA Competition(Master)'!C78</f>
        <v>HAINES CITY</v>
      </c>
      <c r="D34" s="19">
        <f>'AAA Competition(Master)'!D78</f>
        <v>2083</v>
      </c>
      <c r="E34" s="19">
        <v>612</v>
      </c>
      <c r="F34" s="31">
        <v>81.02</v>
      </c>
      <c r="G34" s="19" cm="1">
        <f t="array" ref="G34">SUMPRODUCT(($A$5:$A$121=A34)*(F34&lt;$F$5:$F$121))+1</f>
        <v>5</v>
      </c>
    </row>
    <row r="35" spans="1:7" x14ac:dyDescent="0.3">
      <c r="A35" s="19">
        <v>1</v>
      </c>
      <c r="B35" s="19">
        <f>'AAA Competition(Master)'!B115</f>
        <v>5</v>
      </c>
      <c r="C35" s="20" t="str">
        <f>'AAA Competition(Master)'!C115</f>
        <v>HALIFAX RIVER</v>
      </c>
      <c r="D35" s="19">
        <f>'AAA Competition(Master)'!D115</f>
        <v>2516</v>
      </c>
      <c r="E35" s="19">
        <v>520</v>
      </c>
      <c r="F35" s="31">
        <v>80.16</v>
      </c>
      <c r="G35" s="19" cm="1">
        <f t="array" ref="G35">SUMPRODUCT(($A$5:$A$121=A35)*(F35&lt;$F$5:$F$121))+1</f>
        <v>7</v>
      </c>
    </row>
    <row r="36" spans="1:7" x14ac:dyDescent="0.3">
      <c r="A36" s="21">
        <v>2</v>
      </c>
      <c r="B36" s="21">
        <f>'AAA Competition(Master)'!B113</f>
        <v>14</v>
      </c>
      <c r="C36" s="22" t="str">
        <f>'AAA Competition(Master)'!C113</f>
        <v>HIGHLANDS CO</v>
      </c>
      <c r="D36" s="21">
        <f>'AAA Competition(Master)'!D113</f>
        <v>2494</v>
      </c>
      <c r="E36" s="21">
        <v>893</v>
      </c>
      <c r="F36" s="30">
        <v>83.63</v>
      </c>
      <c r="G36" s="21" cm="1">
        <f t="array" ref="G36">SUMPRODUCT(($A$5:$A$121=A36)*(F36&lt;$F$5:$F$121))+1</f>
        <v>2</v>
      </c>
    </row>
    <row r="37" spans="1:7" x14ac:dyDescent="0.3">
      <c r="A37" s="21">
        <v>2</v>
      </c>
      <c r="B37" s="21">
        <f>'AAA Competition(Master)'!B22</f>
        <v>11</v>
      </c>
      <c r="C37" s="22" t="str">
        <f>'AAA Competition(Master)'!C22</f>
        <v>INTERBAY-TAMPA</v>
      </c>
      <c r="D37" s="21">
        <f>'AAA Competition(Master)'!D22</f>
        <v>912</v>
      </c>
      <c r="E37" s="21">
        <v>882</v>
      </c>
      <c r="F37" s="30">
        <v>76.22</v>
      </c>
      <c r="G37" s="21" cm="1">
        <f t="array" ref="G37">SUMPRODUCT(($A$5:$A$121=A37)*(F37&lt;$F$5:$F$121))+1</f>
        <v>26</v>
      </c>
    </row>
    <row r="38" spans="1:7" x14ac:dyDescent="0.3">
      <c r="A38" s="17">
        <v>3</v>
      </c>
      <c r="B38" s="17">
        <f>'AAA Competition(Master)'!B79</f>
        <v>4</v>
      </c>
      <c r="C38" s="18" t="str">
        <f>'AAA Competition(Master)'!C79</f>
        <v>INVERNESS</v>
      </c>
      <c r="D38" s="17">
        <f>'AAA Competition(Master)'!D79</f>
        <v>2112</v>
      </c>
      <c r="E38" s="17">
        <v>1271</v>
      </c>
      <c r="F38" s="29">
        <v>86.55</v>
      </c>
      <c r="G38" s="17" cm="1">
        <f t="array" ref="G38">SUMPRODUCT(($A$5:$A$121=A38)*(F38&lt;$F$5:$F$121))+1</f>
        <v>2</v>
      </c>
    </row>
    <row r="39" spans="1:7" x14ac:dyDescent="0.3">
      <c r="A39" s="17">
        <v>3</v>
      </c>
      <c r="B39" s="17">
        <f>'AAA Competition(Master)'!B83</f>
        <v>23</v>
      </c>
      <c r="C39" s="18" t="str">
        <f>'AAA Competition(Master)'!C83</f>
        <v>ISLAMORADA</v>
      </c>
      <c r="D39" s="17">
        <f>'AAA Competition(Master)'!D83</f>
        <v>2151</v>
      </c>
      <c r="E39" s="17">
        <v>1375</v>
      </c>
      <c r="F39" s="29">
        <v>83.67</v>
      </c>
      <c r="G39" s="17" cm="1">
        <f t="array" ref="G39">SUMPRODUCT(($A$5:$A$121=A39)*(F39&lt;$F$5:$F$121))+1</f>
        <v>8</v>
      </c>
    </row>
    <row r="40" spans="1:7" x14ac:dyDescent="0.3">
      <c r="A40" s="19">
        <v>1</v>
      </c>
      <c r="B40" s="19">
        <f>'AAA Competition(Master)'!B11</f>
        <v>3</v>
      </c>
      <c r="C40" s="20" t="str">
        <f>'AAA Competition(Master)'!C11</f>
        <v>JACKSONVILLE</v>
      </c>
      <c r="D40" s="19">
        <f>'AAA Competition(Master)'!D11</f>
        <v>455</v>
      </c>
      <c r="E40" s="19">
        <v>533</v>
      </c>
      <c r="F40" s="31">
        <v>81.67</v>
      </c>
      <c r="G40" s="19" cm="1">
        <f t="array" ref="G40">SUMPRODUCT(($A$5:$A$121=A40)*(F40&lt;$F$5:$F$121))+1</f>
        <v>4</v>
      </c>
    </row>
    <row r="41" spans="1:7" x14ac:dyDescent="0.3">
      <c r="A41" s="17">
        <v>3</v>
      </c>
      <c r="B41" s="17">
        <f>'AAA Competition(Master)'!B47</f>
        <v>3</v>
      </c>
      <c r="C41" s="18" t="str">
        <f>'AAA Competition(Master)'!C47</f>
        <v xml:space="preserve">JACKSONVILLE BEACH </v>
      </c>
      <c r="D41" s="17">
        <f>'AAA Competition(Master)'!D47</f>
        <v>1558</v>
      </c>
      <c r="E41" s="17">
        <v>955</v>
      </c>
      <c r="F41" s="29">
        <v>84.99</v>
      </c>
      <c r="G41" s="17" cm="1">
        <f t="array" ref="G41">SUMPRODUCT(($A$5:$A$121=A41)*(F41&lt;$F$5:$F$121))+1</f>
        <v>5</v>
      </c>
    </row>
    <row r="42" spans="1:7" x14ac:dyDescent="0.3">
      <c r="A42" s="19">
        <f>'AAA Competition(Master)'!A53</f>
        <v>1</v>
      </c>
      <c r="B42" s="19">
        <f>'AAA Competition(Master)'!B53</f>
        <v>15</v>
      </c>
      <c r="C42" s="20" t="str">
        <f>'AAA Competition(Master)'!C53</f>
        <v xml:space="preserve">JENSEN BEACH </v>
      </c>
      <c r="D42" s="19">
        <f>'AAA Competition(Master)'!D53</f>
        <v>1690</v>
      </c>
      <c r="E42" s="19">
        <v>455</v>
      </c>
      <c r="F42" s="31">
        <v>78.64</v>
      </c>
      <c r="G42" s="19" cm="1">
        <f t="array" ref="G42">SUMPRODUCT(($A$5:$A$121=A42)*(F42&lt;$F$5:$F$121))+1</f>
        <v>10</v>
      </c>
    </row>
    <row r="43" spans="1:7" x14ac:dyDescent="0.3">
      <c r="A43" s="32">
        <f>'AAA Competition(Master)'!A90</f>
        <v>4</v>
      </c>
      <c r="B43" s="32">
        <f>'AAA Competition(Master)'!B90</f>
        <v>17</v>
      </c>
      <c r="C43" s="33" t="str">
        <f>'AAA Competition(Master)'!C90</f>
        <v xml:space="preserve">JUPITER-TEQUESTA  </v>
      </c>
      <c r="D43" s="32">
        <f>'AAA Competition(Master)'!D90</f>
        <v>2237</v>
      </c>
      <c r="E43" s="32">
        <v>2327</v>
      </c>
      <c r="F43" s="34">
        <v>82.73</v>
      </c>
      <c r="G43" s="32" cm="1">
        <f t="array" ref="G43">SUMPRODUCT(($A$5:$A$121=A43)*(F43&lt;$F$5:$F$121))+1</f>
        <v>6</v>
      </c>
    </row>
    <row r="44" spans="1:7" x14ac:dyDescent="0.3">
      <c r="A44" s="21">
        <f>'AAA Competition(Master)'!A96</f>
        <v>2</v>
      </c>
      <c r="B44" s="21">
        <f>'AAA Competition(Master)'!B96</f>
        <v>23</v>
      </c>
      <c r="C44" s="22" t="str">
        <f>'AAA Competition(Master)'!C96</f>
        <v>KEY LARGO</v>
      </c>
      <c r="D44" s="21">
        <f>'AAA Competition(Master)'!D96</f>
        <v>2287</v>
      </c>
      <c r="E44" s="21">
        <v>688</v>
      </c>
      <c r="F44" s="30">
        <v>77.400000000000006</v>
      </c>
      <c r="G44" s="21" cm="1">
        <f t="array" ref="G44">SUMPRODUCT(($A$5:$A$121=A44)*(F44&lt;$F$5:$F$121))+1</f>
        <v>23</v>
      </c>
    </row>
    <row r="45" spans="1:7" x14ac:dyDescent="0.3">
      <c r="A45" s="17">
        <v>3</v>
      </c>
      <c r="B45" s="17">
        <f>'AAA Competition(Master)'!B59</f>
        <v>23</v>
      </c>
      <c r="C45" s="18" t="str">
        <f>'AAA Competition(Master)'!C59</f>
        <v>KEY WEST</v>
      </c>
      <c r="D45" s="17">
        <f>'AAA Competition(Master)'!D59</f>
        <v>1760</v>
      </c>
      <c r="E45" s="17">
        <v>1072</v>
      </c>
      <c r="F45" s="29">
        <v>75.459999999999994</v>
      </c>
      <c r="G45" s="17" cm="1">
        <f t="array" ref="G45">SUMPRODUCT(($A$5:$A$121=A45)*(F45&lt;$F$5:$F$121))+1</f>
        <v>25</v>
      </c>
    </row>
    <row r="46" spans="1:7" x14ac:dyDescent="0.3">
      <c r="A46" s="19">
        <f>'AAA Competition(Master)'!A111</f>
        <v>1</v>
      </c>
      <c r="B46" s="19">
        <f>'AAA Competition(Master)'!B111</f>
        <v>3</v>
      </c>
      <c r="C46" s="20" t="str">
        <f>'AAA Competition(Master)'!C111</f>
        <v>KINGS BAY, GA</v>
      </c>
      <c r="D46" s="19">
        <f>'AAA Competition(Master)'!D111</f>
        <v>2418</v>
      </c>
      <c r="E46" s="19">
        <v>113</v>
      </c>
      <c r="F46" s="31">
        <v>65.42</v>
      </c>
      <c r="G46" s="19" cm="1">
        <f t="array" ref="G46">SUMPRODUCT(($A$5:$A$121=A46)*(F46&lt;$F$5:$F$121))+1</f>
        <v>27</v>
      </c>
    </row>
    <row r="47" spans="1:7" x14ac:dyDescent="0.3">
      <c r="A47" s="19">
        <f>'AAA Competition(Master)'!A76</f>
        <v>1</v>
      </c>
      <c r="B47" s="19">
        <f>'AAA Competition(Master)'!B76</f>
        <v>6</v>
      </c>
      <c r="C47" s="20" t="str">
        <f>'AAA Competition(Master)'!C76</f>
        <v>KISSIMMEE</v>
      </c>
      <c r="D47" s="19">
        <f>'AAA Competition(Master)'!D76</f>
        <v>2056</v>
      </c>
      <c r="E47" s="19">
        <v>208</v>
      </c>
      <c r="F47" s="31">
        <v>90.36</v>
      </c>
      <c r="G47" s="19" cm="1">
        <f t="array" ref="G47">SUMPRODUCT(($A$5:$A$121=A47)*(F47&lt;$F$5:$F$121))+1</f>
        <v>1</v>
      </c>
    </row>
    <row r="48" spans="1:7" x14ac:dyDescent="0.3">
      <c r="A48" s="19">
        <v>1</v>
      </c>
      <c r="B48" s="19">
        <f>'AAA Competition(Master)'!B108</f>
        <v>19</v>
      </c>
      <c r="C48" s="20" t="str">
        <f>'AAA Competition(Master)'!C108</f>
        <v>LA BELLE</v>
      </c>
      <c r="D48" s="19">
        <f>'AAA Competition(Master)'!D108</f>
        <v>2398</v>
      </c>
      <c r="E48" s="19">
        <v>600</v>
      </c>
      <c r="F48" s="31">
        <v>70.709999999999994</v>
      </c>
      <c r="G48" s="19" cm="1">
        <f t="array" ref="G48">SUMPRODUCT(($A$5:$A$121=A48)*(F48&lt;$F$5:$F$121))+1</f>
        <v>24</v>
      </c>
    </row>
    <row r="49" spans="1:7" x14ac:dyDescent="0.3">
      <c r="A49" s="21">
        <v>2</v>
      </c>
      <c r="B49" s="21">
        <f>'AAA Competition(Master)'!B16</f>
        <v>2</v>
      </c>
      <c r="C49" s="22" t="str">
        <f>'AAA Competition(Master)'!C16</f>
        <v>LAKE CITY</v>
      </c>
      <c r="D49" s="21">
        <f>'AAA Competition(Master)'!D16</f>
        <v>624</v>
      </c>
      <c r="E49" s="21">
        <v>863</v>
      </c>
      <c r="F49" s="30">
        <v>77.37</v>
      </c>
      <c r="G49" s="21" cm="1">
        <f t="array" ref="G49">SUMPRODUCT(($A$5:$A$121=A49)*(F49&lt;$F$5:$F$121))+1</f>
        <v>24</v>
      </c>
    </row>
    <row r="50" spans="1:7" x14ac:dyDescent="0.3">
      <c r="A50" s="17">
        <v>3</v>
      </c>
      <c r="B50" s="17">
        <f>'AAA Competition(Master)'!B105</f>
        <v>14</v>
      </c>
      <c r="C50" s="18" t="str">
        <f>'AAA Competition(Master)'!C105</f>
        <v>LAKE PLACID</v>
      </c>
      <c r="D50" s="17">
        <f>'AAA Competition(Master)'!D105</f>
        <v>2374</v>
      </c>
      <c r="E50" s="17">
        <v>1283</v>
      </c>
      <c r="F50" s="29">
        <v>73.489999999999995</v>
      </c>
      <c r="G50" s="17" cm="1">
        <f t="array" ref="G50">SUMPRODUCT(($A$5:$A$121=A50)*(F50&lt;$F$5:$F$121))+1</f>
        <v>26</v>
      </c>
    </row>
    <row r="51" spans="1:7" x14ac:dyDescent="0.3">
      <c r="A51" s="17">
        <v>3</v>
      </c>
      <c r="B51" s="17">
        <f>'AAA Competition(Master)'!B75</f>
        <v>2</v>
      </c>
      <c r="C51" s="18" t="str">
        <f>'AAA Competition(Master)'!C75</f>
        <v>LAKE SHORE</v>
      </c>
      <c r="D51" s="17">
        <f>'AAA Competition(Master)'!D75</f>
        <v>2020</v>
      </c>
      <c r="E51" s="17">
        <v>1500</v>
      </c>
      <c r="F51" s="29">
        <v>86.9</v>
      </c>
      <c r="G51" s="17" cm="1">
        <f t="array" ref="G51">SUMPRODUCT(($A$5:$A$121=A51)*(F51&lt;$F$5:$F$121))+1</f>
        <v>1</v>
      </c>
    </row>
    <row r="52" spans="1:7" x14ac:dyDescent="0.3">
      <c r="A52" s="17">
        <f>'AAA Competition(Master)'!A106</f>
        <v>3</v>
      </c>
      <c r="B52" s="17">
        <f>'AAA Competition(Master)'!B106</f>
        <v>12</v>
      </c>
      <c r="C52" s="18" t="str">
        <f>'AAA Competition(Master)'!C106</f>
        <v>LAKE WALES</v>
      </c>
      <c r="D52" s="17">
        <f>'AAA Competition(Master)'!D106</f>
        <v>2391</v>
      </c>
      <c r="E52" s="17">
        <v>1014</v>
      </c>
      <c r="F52" s="29">
        <v>73.08</v>
      </c>
      <c r="G52" s="17" cm="1">
        <f t="array" ref="G52">SUMPRODUCT(($A$5:$A$121=A52)*(F52&lt;$F$5:$F$121))+1</f>
        <v>27</v>
      </c>
    </row>
    <row r="53" spans="1:7" x14ac:dyDescent="0.3">
      <c r="A53" s="21">
        <v>2</v>
      </c>
      <c r="B53" s="21">
        <f>'AAA Competition(Master)'!B24</f>
        <v>17</v>
      </c>
      <c r="C53" s="22" t="str">
        <f>'AAA Competition(Master)'!C24</f>
        <v>LAKE WORTH</v>
      </c>
      <c r="D53" s="21">
        <f>'AAA Competition(Master)'!D24</f>
        <v>994</v>
      </c>
      <c r="E53" s="21">
        <v>769</v>
      </c>
      <c r="F53" s="30">
        <v>82.32</v>
      </c>
      <c r="G53" s="21" cm="1">
        <f t="array" ref="G53">SUMPRODUCT(($A$5:$A$121=A53)*(F53&lt;$F$5:$F$121))+1</f>
        <v>6</v>
      </c>
    </row>
    <row r="54" spans="1:7" x14ac:dyDescent="0.3">
      <c r="A54" s="17">
        <f>'AAA Competition(Master)'!A69</f>
        <v>3</v>
      </c>
      <c r="B54" s="17">
        <f>'AAA Competition(Master)'!B69</f>
        <v>8</v>
      </c>
      <c r="C54" s="18" t="str">
        <f>'AAA Competition(Master)'!C69</f>
        <v>LAND O' LAKES</v>
      </c>
      <c r="D54" s="17">
        <f>'AAA Competition(Master)'!D69</f>
        <v>1903</v>
      </c>
      <c r="E54" s="17">
        <v>1004</v>
      </c>
      <c r="F54" s="29">
        <v>76.17</v>
      </c>
      <c r="G54" s="17" cm="1">
        <f t="array" ref="G54">SUMPRODUCT(($A$5:$A$121=A54)*(F54&lt;$F$5:$F$121))+1</f>
        <v>24</v>
      </c>
    </row>
    <row r="55" spans="1:7" x14ac:dyDescent="0.3">
      <c r="A55" s="19">
        <v>1</v>
      </c>
      <c r="B55" s="19">
        <f>'AAA Competition(Master)'!B89</f>
        <v>10</v>
      </c>
      <c r="C55" s="20" t="str">
        <f>'AAA Competition(Master)'!C89</f>
        <v>LARGO</v>
      </c>
      <c r="D55" s="19">
        <f>'AAA Competition(Master)'!D89</f>
        <v>2205</v>
      </c>
      <c r="E55" s="19">
        <v>602</v>
      </c>
      <c r="F55" s="31">
        <v>79.010000000000005</v>
      </c>
      <c r="G55" s="19" cm="1">
        <f t="array" ref="G55">SUMPRODUCT(($A$5:$A$121=A55)*(F55&lt;$F$5:$F$121))+1</f>
        <v>9</v>
      </c>
    </row>
    <row r="56" spans="1:7" x14ac:dyDescent="0.3">
      <c r="A56" s="19">
        <v>1</v>
      </c>
      <c r="B56" s="19">
        <f>'AAA Competition(Master)'!B93</f>
        <v>19</v>
      </c>
      <c r="C56" s="20" t="str">
        <f>'AAA Competition(Master)'!C93</f>
        <v>LEHIGH ACRES</v>
      </c>
      <c r="D56" s="19">
        <f>'AAA Competition(Master)'!D93</f>
        <v>2266</v>
      </c>
      <c r="E56" s="19">
        <v>524</v>
      </c>
      <c r="F56" s="31">
        <v>76.95</v>
      </c>
      <c r="G56" s="19" cm="1">
        <f t="array" ref="G56">SUMPRODUCT(($A$5:$A$121=A56)*(F56&lt;$F$5:$F$121))+1</f>
        <v>14</v>
      </c>
    </row>
    <row r="57" spans="1:7" x14ac:dyDescent="0.3">
      <c r="A57" s="19">
        <v>1</v>
      </c>
      <c r="B57" s="19">
        <f>'AAA Competition(Master)'!B91</f>
        <v>22</v>
      </c>
      <c r="C57" s="20" t="str">
        <f>'AAA Competition(Master)'!C91</f>
        <v>LEISURE CITY</v>
      </c>
      <c r="D57" s="19">
        <f>'AAA Competition(Master)'!D91</f>
        <v>2258</v>
      </c>
      <c r="E57" s="19">
        <v>603</v>
      </c>
      <c r="F57" s="31">
        <v>80.42</v>
      </c>
      <c r="G57" s="19" cm="1">
        <f t="array" ref="G57">SUMPRODUCT(($A$5:$A$121=A57)*(F57&lt;$F$5:$F$121))+1</f>
        <v>6</v>
      </c>
    </row>
    <row r="58" spans="1:7" x14ac:dyDescent="0.3">
      <c r="A58" s="19">
        <v>1</v>
      </c>
      <c r="B58" s="19">
        <f>'AAA Competition(Master)'!B109</f>
        <v>2</v>
      </c>
      <c r="C58" s="20" t="str">
        <f>'AAA Competition(Master)'!C109</f>
        <v>MACCLENNY</v>
      </c>
      <c r="D58" s="19">
        <f>'AAA Competition(Master)'!D109</f>
        <v>2412</v>
      </c>
      <c r="E58" s="19">
        <v>557</v>
      </c>
      <c r="F58" s="31">
        <v>73.930000000000007</v>
      </c>
      <c r="G58" s="19" cm="1">
        <f t="array" ref="G58">SUMPRODUCT(($A$5:$A$121=A58)*(F58&lt;$F$5:$F$121))+1</f>
        <v>20</v>
      </c>
    </row>
    <row r="59" spans="1:7" x14ac:dyDescent="0.3">
      <c r="A59" s="32">
        <f>'AAA Competition(Master)'!A3</f>
        <v>4</v>
      </c>
      <c r="B59" s="32">
        <f>'AAA Competition(Master)'!B3</f>
        <v>2</v>
      </c>
      <c r="C59" s="33" t="str">
        <f>'AAA Competition(Master)'!C3</f>
        <v>MANDARIN</v>
      </c>
      <c r="D59" s="32">
        <f>'AAA Competition(Master)'!D3</f>
        <v>42</v>
      </c>
      <c r="E59" s="32">
        <v>1689</v>
      </c>
      <c r="F59" s="34">
        <v>84.22</v>
      </c>
      <c r="G59" s="32" cm="1">
        <f t="array" ref="G59">SUMPRODUCT(($A$5:$A$121=A59)*(F59&lt;$F$5:$F$121))+1</f>
        <v>3</v>
      </c>
    </row>
    <row r="60" spans="1:7" x14ac:dyDescent="0.3">
      <c r="A60" s="21">
        <f>'AAA Competition(Master)'!A28</f>
        <v>2</v>
      </c>
      <c r="B60" s="21">
        <f>'AAA Competition(Master)'!B28</f>
        <v>23</v>
      </c>
      <c r="C60" s="22" t="str">
        <f>'AAA Competition(Master)'!C28</f>
        <v>MARATHON</v>
      </c>
      <c r="D60" s="21">
        <f>'AAA Competition(Master)'!D28</f>
        <v>1058</v>
      </c>
      <c r="E60" s="21">
        <v>659</v>
      </c>
      <c r="F60" s="30">
        <v>77.94</v>
      </c>
      <c r="G60" s="21" cm="1">
        <f t="array" ref="G60">SUMPRODUCT(($A$5:$A$121=A60)*(F60&lt;$F$5:$F$121))+1</f>
        <v>21</v>
      </c>
    </row>
    <row r="61" spans="1:7" x14ac:dyDescent="0.3">
      <c r="A61" s="19">
        <f>'AAA Competition(Master)'!A27</f>
        <v>1</v>
      </c>
      <c r="B61" s="19">
        <f>'AAA Competition(Master)'!B27</f>
        <v>1</v>
      </c>
      <c r="C61" s="20" t="str">
        <f>'AAA Competition(Master)'!C27</f>
        <v>MARIANNA</v>
      </c>
      <c r="D61" s="19">
        <f>'AAA Competition(Master)'!D27</f>
        <v>1026</v>
      </c>
      <c r="E61" s="19">
        <v>239</v>
      </c>
      <c r="F61" s="31">
        <v>71.06</v>
      </c>
      <c r="G61" s="19" cm="1">
        <f t="array" ref="G61">SUMPRODUCT(($A$5:$A$121=A61)*(F61&lt;$F$5:$F$121))+1</f>
        <v>23</v>
      </c>
    </row>
    <row r="62" spans="1:7" x14ac:dyDescent="0.3">
      <c r="A62" s="21">
        <v>2</v>
      </c>
      <c r="B62" s="21">
        <f>'AAA Competition(Master)'!B43</f>
        <v>9</v>
      </c>
      <c r="C62" s="22" t="str">
        <f>'AAA Competition(Master)'!C43</f>
        <v xml:space="preserve">MELBOURNE   </v>
      </c>
      <c r="D62" s="21">
        <f>'AAA Competition(Master)'!D43</f>
        <v>1406</v>
      </c>
      <c r="E62" s="21">
        <v>923</v>
      </c>
      <c r="F62" s="30">
        <v>79.849999999999994</v>
      </c>
      <c r="G62" s="21" cm="1">
        <f t="array" ref="G62">SUMPRODUCT(($A$5:$A$121=A62)*(F62&lt;$F$5:$F$121))+1</f>
        <v>9</v>
      </c>
    </row>
    <row r="63" spans="1:7" x14ac:dyDescent="0.3">
      <c r="A63" s="32">
        <f>'AAA Competition(Master)'!A77</f>
        <v>4</v>
      </c>
      <c r="B63" s="32">
        <f>'AAA Competition(Master)'!B77</f>
        <v>9</v>
      </c>
      <c r="C63" s="33" t="str">
        <f>'AAA Competition(Master)'!C77</f>
        <v xml:space="preserve">MERRITT ISLAND </v>
      </c>
      <c r="D63" s="32">
        <f>'AAA Competition(Master)'!D77</f>
        <v>2073</v>
      </c>
      <c r="E63" s="32">
        <v>4380</v>
      </c>
      <c r="F63" s="34">
        <v>79.989999999999995</v>
      </c>
      <c r="G63" s="32" cm="1">
        <f t="array" ref="G63">SUMPRODUCT(($A$5:$A$121=A63)*(F63&lt;$F$5:$F$121))+1</f>
        <v>20</v>
      </c>
    </row>
    <row r="64" spans="1:7" x14ac:dyDescent="0.3">
      <c r="A64" s="19">
        <f>'AAA Competition(Master)'!A32</f>
        <v>1</v>
      </c>
      <c r="B64" s="19">
        <f>'AAA Competition(Master)'!B32</f>
        <v>21</v>
      </c>
      <c r="C64" s="20" t="str">
        <f>'AAA Competition(Master)'!C32</f>
        <v>MIRAMAR</v>
      </c>
      <c r="D64" s="19">
        <f>'AAA Competition(Master)'!D32</f>
        <v>1150</v>
      </c>
      <c r="E64" s="19">
        <v>280</v>
      </c>
      <c r="F64" s="31">
        <v>72.150000000000006</v>
      </c>
      <c r="G64" s="19" cm="1">
        <f t="array" ref="G64">SUMPRODUCT(($A$5:$A$121=A64)*(F64&lt;$F$5:$F$121))+1</f>
        <v>22</v>
      </c>
    </row>
    <row r="65" spans="1:7" x14ac:dyDescent="0.3">
      <c r="A65" s="32">
        <f>'AAA Competition(Master)'!A61</f>
        <v>4</v>
      </c>
      <c r="B65" s="32">
        <f>'AAA Competition(Master)'!B61</f>
        <v>20</v>
      </c>
      <c r="C65" s="33" t="str">
        <f>'AAA Competition(Master)'!C61</f>
        <v>NAPLES</v>
      </c>
      <c r="D65" s="32">
        <f>'AAA Competition(Master)'!D61</f>
        <v>1782</v>
      </c>
      <c r="E65" s="32">
        <v>1905</v>
      </c>
      <c r="F65" s="34">
        <v>81.7</v>
      </c>
      <c r="G65" s="32" cm="1">
        <f t="array" ref="G65">SUMPRODUCT(($A$5:$A$121=A65)*(F65&lt;$F$5:$F$121))+1</f>
        <v>12</v>
      </c>
    </row>
    <row r="66" spans="1:7" x14ac:dyDescent="0.3">
      <c r="A66" s="17">
        <f>'AAA Competition(Master)'!A101</f>
        <v>3</v>
      </c>
      <c r="B66" s="17">
        <f>'AAA Competition(Master)'!B101</f>
        <v>3</v>
      </c>
      <c r="C66" s="18" t="str">
        <f>'AAA Competition(Master)'!C101</f>
        <v>NASSAU</v>
      </c>
      <c r="D66" s="17">
        <f>'AAA Competition(Master)'!D101</f>
        <v>2352</v>
      </c>
      <c r="E66" s="17">
        <v>1004</v>
      </c>
      <c r="F66" s="29">
        <v>77.87</v>
      </c>
      <c r="G66" s="17" cm="1">
        <f t="array" ref="G66">SUMPRODUCT(($A$5:$A$121=A66)*(F66&lt;$F$5:$F$121))+1</f>
        <v>22</v>
      </c>
    </row>
    <row r="67" spans="1:7" x14ac:dyDescent="0.3">
      <c r="A67" s="17">
        <f>'AAA Competition(Master)'!A57</f>
        <v>3</v>
      </c>
      <c r="B67" s="17">
        <f>'AAA Competition(Master)'!B57</f>
        <v>8</v>
      </c>
      <c r="C67" s="18" t="str">
        <f>'AAA Competition(Master)'!C57</f>
        <v>NEW PORT RICHEY</v>
      </c>
      <c r="D67" s="17">
        <f>'AAA Competition(Master)'!D57</f>
        <v>1747</v>
      </c>
      <c r="E67" s="17">
        <v>1181</v>
      </c>
      <c r="F67" s="29">
        <v>81.33</v>
      </c>
      <c r="G67" s="17" cm="1">
        <f t="array" ref="G67">SUMPRODUCT(($A$5:$A$121=A67)*(F67&lt;$F$5:$F$121))+1</f>
        <v>15</v>
      </c>
    </row>
    <row r="68" spans="1:7" x14ac:dyDescent="0.3">
      <c r="A68" s="17">
        <f>'AAA Competition(Master)'!A65</f>
        <v>3</v>
      </c>
      <c r="B68" s="17">
        <f>'AAA Competition(Master)'!B65</f>
        <v>7</v>
      </c>
      <c r="C68" s="18" t="str">
        <f>'AAA Competition(Master)'!C65</f>
        <v xml:space="preserve">NEW SMYRNA BEACH   </v>
      </c>
      <c r="D68" s="17">
        <f>'AAA Competition(Master)'!D65</f>
        <v>1835</v>
      </c>
      <c r="E68" s="17">
        <v>1031</v>
      </c>
      <c r="F68" s="29">
        <v>80.510000000000005</v>
      </c>
      <c r="G68" s="17" cm="1">
        <f t="array" ref="G68">SUMPRODUCT(($A$5:$A$121=A68)*(F68&lt;$F$5:$F$121))+1</f>
        <v>16</v>
      </c>
    </row>
    <row r="69" spans="1:7" x14ac:dyDescent="0.3">
      <c r="A69" s="21">
        <v>2</v>
      </c>
      <c r="B69" s="21">
        <f>'AAA Competition(Master)'!B104</f>
        <v>10</v>
      </c>
      <c r="C69" s="22" t="str">
        <f>'AAA Competition(Master)'!C104</f>
        <v>NORTH BAY</v>
      </c>
      <c r="D69" s="21">
        <f>'AAA Competition(Master)'!D104</f>
        <v>2373</v>
      </c>
      <c r="E69" s="21">
        <v>887</v>
      </c>
      <c r="F69" s="30">
        <v>85.34</v>
      </c>
      <c r="G69" s="21" cm="1">
        <f t="array" ref="G69">SUMPRODUCT(($A$5:$A$121=A69)*(F69&lt;$F$5:$F$121))+1</f>
        <v>1</v>
      </c>
    </row>
    <row r="70" spans="1:7" x14ac:dyDescent="0.3">
      <c r="A70" s="21">
        <v>2</v>
      </c>
      <c r="B70" s="21">
        <f>'AAA Competition(Master)'!B56</f>
        <v>11</v>
      </c>
      <c r="C70" s="22" t="str">
        <f>'AAA Competition(Master)'!C56</f>
        <v>NORTH HILLSBORO</v>
      </c>
      <c r="D70" s="21">
        <f>'AAA Competition(Master)'!D56</f>
        <v>1741</v>
      </c>
      <c r="E70" s="21">
        <v>826</v>
      </c>
      <c r="F70" s="30">
        <v>78.14</v>
      </c>
      <c r="G70" s="21" cm="1">
        <f t="array" ref="G70">SUMPRODUCT(($A$5:$A$121=A70)*(F70&lt;$F$5:$F$121))+1</f>
        <v>19</v>
      </c>
    </row>
    <row r="71" spans="1:7" x14ac:dyDescent="0.3">
      <c r="A71" s="19">
        <f>'AAA Competition(Master)'!A82</f>
        <v>1</v>
      </c>
      <c r="B71" s="19">
        <f>'AAA Competition(Master)'!B82</f>
        <v>3</v>
      </c>
      <c r="C71" s="20" t="str">
        <f>'AAA Competition(Master)'!C82</f>
        <v xml:space="preserve">NORTH JACKSONVILLE </v>
      </c>
      <c r="D71" s="19">
        <f>'AAA Competition(Master)'!D82</f>
        <v>2134</v>
      </c>
      <c r="E71" s="19">
        <v>251</v>
      </c>
      <c r="F71" s="31">
        <v>82.11</v>
      </c>
      <c r="G71" s="19" cm="1">
        <f t="array" ref="G71">SUMPRODUCT(($A$5:$A$121=A71)*(F71&lt;$F$5:$F$121))+1</f>
        <v>3</v>
      </c>
    </row>
    <row r="72" spans="1:7" x14ac:dyDescent="0.3">
      <c r="A72" s="32">
        <f>'AAA Competition(Master)'!A18</f>
        <v>4</v>
      </c>
      <c r="B72" s="32">
        <f>'AAA Competition(Master)'!B18</f>
        <v>16</v>
      </c>
      <c r="C72" s="33" t="str">
        <f>'AAA Competition(Master)'!C18</f>
        <v>NORTH PORT</v>
      </c>
      <c r="D72" s="32">
        <f>'AAA Competition(Master)'!D18</f>
        <v>764</v>
      </c>
      <c r="E72" s="32">
        <v>2938</v>
      </c>
      <c r="F72" s="34">
        <v>74.12</v>
      </c>
      <c r="G72" s="32" cm="1">
        <f t="array" ref="G72">SUMPRODUCT(($A$5:$A$121=A72)*(F72&lt;$F$5:$F$121))+1</f>
        <v>29</v>
      </c>
    </row>
    <row r="73" spans="1:7" x14ac:dyDescent="0.3">
      <c r="A73" s="21">
        <f>'AAA Competition(Master)'!A25</f>
        <v>2</v>
      </c>
      <c r="B73" s="21">
        <f>'AAA Competition(Master)'!B25</f>
        <v>4</v>
      </c>
      <c r="C73" s="22" t="str">
        <f>'AAA Competition(Master)'!C25</f>
        <v>OCALA</v>
      </c>
      <c r="D73" s="21">
        <f>'AAA Competition(Master)'!D25</f>
        <v>1014</v>
      </c>
      <c r="E73" s="21">
        <v>665</v>
      </c>
      <c r="F73" s="30">
        <v>78.73</v>
      </c>
      <c r="G73" s="21" cm="1">
        <f t="array" ref="G73">SUMPRODUCT(($A$5:$A$121=A73)*(F73&lt;$F$5:$F$121))+1</f>
        <v>16</v>
      </c>
    </row>
    <row r="74" spans="1:7" x14ac:dyDescent="0.3">
      <c r="A74" s="21">
        <v>2</v>
      </c>
      <c r="B74" s="21">
        <f>'AAA Competition(Master)'!B116</f>
        <v>4</v>
      </c>
      <c r="C74" s="22" t="str">
        <f>'AAA Competition(Master)'!C116</f>
        <v>OCALA FOREST</v>
      </c>
      <c r="D74" s="21">
        <f>'AAA Competition(Master)'!D116</f>
        <v>2535</v>
      </c>
      <c r="E74" s="21">
        <v>933</v>
      </c>
      <c r="F74" s="30">
        <v>78.28</v>
      </c>
      <c r="G74" s="21" cm="1">
        <f t="array" ref="G74">SUMPRODUCT(($A$5:$A$121=A74)*(F74&lt;$F$5:$F$121))+1</f>
        <v>17</v>
      </c>
    </row>
    <row r="75" spans="1:7" x14ac:dyDescent="0.3">
      <c r="A75" s="19">
        <v>1</v>
      </c>
      <c r="B75" s="19">
        <f>'AAA Competition(Master)'!B58</f>
        <v>15</v>
      </c>
      <c r="C75" s="20" t="str">
        <f>'AAA Competition(Master)'!C58</f>
        <v>OKEECHOBEE</v>
      </c>
      <c r="D75" s="19">
        <f>'AAA Competition(Master)'!D58</f>
        <v>1753</v>
      </c>
      <c r="E75" s="19">
        <v>586</v>
      </c>
      <c r="F75" s="31">
        <v>78.069999999999993</v>
      </c>
      <c r="G75" s="19" cm="1">
        <f t="array" ref="G75">SUMPRODUCT(($A$5:$A$121=A75)*(F75&lt;$F$5:$F$121))+1</f>
        <v>11</v>
      </c>
    </row>
    <row r="76" spans="1:7" x14ac:dyDescent="0.3">
      <c r="A76" s="17">
        <v>3</v>
      </c>
      <c r="B76" s="17">
        <f>'AAA Competition(Master)'!B19</f>
        <v>6</v>
      </c>
      <c r="C76" s="18" t="str">
        <f>'AAA Competition(Master)'!C19</f>
        <v>ORLANDO</v>
      </c>
      <c r="D76" s="17">
        <f>'AAA Competition(Master)'!D19</f>
        <v>766</v>
      </c>
      <c r="E76" s="17">
        <v>1409</v>
      </c>
      <c r="F76" s="29">
        <v>80.459999999999994</v>
      </c>
      <c r="G76" s="17" cm="1">
        <f t="array" ref="G76">SUMPRODUCT(($A$5:$A$121=A76)*(F76&lt;$F$5:$F$121))+1</f>
        <v>18</v>
      </c>
    </row>
    <row r="77" spans="1:7" x14ac:dyDescent="0.3">
      <c r="A77" s="32">
        <f>'AAA Competition(Master)'!A4</f>
        <v>4</v>
      </c>
      <c r="B77" s="32">
        <f>'AAA Competition(Master)'!B4</f>
        <v>5</v>
      </c>
      <c r="C77" s="33" t="str">
        <f>'AAA Competition(Master)'!C4</f>
        <v>PALATKA</v>
      </c>
      <c r="D77" s="32">
        <f>'AAA Competition(Master)'!D4</f>
        <v>184</v>
      </c>
      <c r="E77" s="32">
        <v>1764</v>
      </c>
      <c r="F77" s="34">
        <v>82.16</v>
      </c>
      <c r="G77" s="32" cm="1">
        <f t="array" ref="G77">SUMPRODUCT(($A$5:$A$121=A77)*(F77&lt;$F$5:$F$121))+1</f>
        <v>10</v>
      </c>
    </row>
    <row r="78" spans="1:7" x14ac:dyDescent="0.3">
      <c r="A78" s="21">
        <v>2</v>
      </c>
      <c r="B78" s="21">
        <f>'AAA Competition(Master)'!B99</f>
        <v>9</v>
      </c>
      <c r="C78" s="22" t="str">
        <f>'AAA Competition(Master)'!C99</f>
        <v>PALM BAY</v>
      </c>
      <c r="D78" s="21">
        <f>'AAA Competition(Master)'!D99</f>
        <v>2311</v>
      </c>
      <c r="E78" s="21">
        <v>817</v>
      </c>
      <c r="F78" s="30">
        <v>76.489999999999995</v>
      </c>
      <c r="G78" s="21" cm="1">
        <f t="array" ref="G78">SUMPRODUCT(($A$5:$A$121=A78)*(F78&lt;$F$5:$F$121))+1</f>
        <v>25</v>
      </c>
    </row>
    <row r="79" spans="1:7" x14ac:dyDescent="0.3">
      <c r="A79" s="32">
        <f>'AAA Competition(Master)'!A73</f>
        <v>4</v>
      </c>
      <c r="B79" s="32">
        <f>'AAA Competition(Master)'!B73</f>
        <v>17</v>
      </c>
      <c r="C79" s="33" t="str">
        <f>'AAA Competition(Master)'!C73</f>
        <v xml:space="preserve">PALM BCH GARDENS </v>
      </c>
      <c r="D79" s="32">
        <f>'AAA Competition(Master)'!D73</f>
        <v>2010</v>
      </c>
      <c r="E79" s="32">
        <v>1726</v>
      </c>
      <c r="F79" s="34">
        <v>82.49</v>
      </c>
      <c r="G79" s="32" cm="1">
        <f t="array" ref="G79">SUMPRODUCT(($A$5:$A$121=A79)*(F79&lt;$F$5:$F$121))+1</f>
        <v>8</v>
      </c>
    </row>
    <row r="80" spans="1:7" x14ac:dyDescent="0.3">
      <c r="A80" s="21">
        <v>2</v>
      </c>
      <c r="B80" s="21">
        <f>'AAA Competition(Master)'!B10</f>
        <v>10</v>
      </c>
      <c r="C80" s="22" t="str">
        <f>'AAA Competition(Master)'!C10</f>
        <v>PALM HARBOR</v>
      </c>
      <c r="D80" s="21">
        <f>'AAA Competition(Master)'!D10</f>
        <v>433</v>
      </c>
      <c r="E80" s="21">
        <v>829</v>
      </c>
      <c r="F80" s="30">
        <v>79.010000000000005</v>
      </c>
      <c r="G80" s="21" cm="1">
        <f t="array" ref="G80">SUMPRODUCT(($A$5:$A$121=A80)*(F80&lt;$F$5:$F$121))+1</f>
        <v>14</v>
      </c>
    </row>
    <row r="81" spans="1:7" x14ac:dyDescent="0.3">
      <c r="A81" s="32">
        <f>'AAA Competition(Master)'!A80</f>
        <v>4</v>
      </c>
      <c r="B81" s="32">
        <f>'AAA Competition(Master)'!B80</f>
        <v>13</v>
      </c>
      <c r="C81" s="33" t="str">
        <f>'AAA Competition(Master)'!C80</f>
        <v>PALMETTO</v>
      </c>
      <c r="D81" s="32">
        <f>'AAA Competition(Master)'!D80</f>
        <v>2117</v>
      </c>
      <c r="E81" s="32">
        <v>4407</v>
      </c>
      <c r="F81" s="34">
        <v>81.62</v>
      </c>
      <c r="G81" s="32" cm="1">
        <f t="array" ref="G81">SUMPRODUCT(($A$5:$A$121=A81)*(F81&lt;$F$5:$F$121))+1</f>
        <v>13</v>
      </c>
    </row>
    <row r="82" spans="1:7" x14ac:dyDescent="0.3">
      <c r="A82" s="19">
        <f>'AAA Competition(Master)'!A42</f>
        <v>1</v>
      </c>
      <c r="B82" s="19">
        <f>'AAA Competition(Master)'!B42</f>
        <v>1</v>
      </c>
      <c r="C82" s="20" t="str">
        <f>'AAA Competition(Master)'!C42</f>
        <v>PANAMA CITY</v>
      </c>
      <c r="D82" s="19">
        <f>'AAA Competition(Master)'!D42</f>
        <v>1389</v>
      </c>
      <c r="E82" s="19">
        <v>386</v>
      </c>
      <c r="F82" s="31">
        <v>67.66</v>
      </c>
      <c r="G82" s="19" cm="1">
        <f t="array" ref="G82">SUMPRODUCT(($A$5:$A$121=A82)*(F82&lt;$F$5:$F$121))+1</f>
        <v>25</v>
      </c>
    </row>
    <row r="83" spans="1:7" x14ac:dyDescent="0.3">
      <c r="A83" s="21">
        <f>'AAA Competition(Master)'!A14</f>
        <v>2</v>
      </c>
      <c r="B83" s="21">
        <f>'AAA Competition(Master)'!B14</f>
        <v>1</v>
      </c>
      <c r="C83" s="22" t="str">
        <f>'AAA Competition(Master)'!C14</f>
        <v>PENSACOLA</v>
      </c>
      <c r="D83" s="21">
        <f>'AAA Competition(Master)'!D14</f>
        <v>557</v>
      </c>
      <c r="E83" s="21">
        <v>719</v>
      </c>
      <c r="F83" s="30">
        <v>79.64</v>
      </c>
      <c r="G83" s="21" cm="1">
        <f t="array" ref="G83">SUMPRODUCT(($A$5:$A$121=A83)*(F83&lt;$F$5:$F$121))+1</f>
        <v>11</v>
      </c>
    </row>
    <row r="84" spans="1:7" x14ac:dyDescent="0.3">
      <c r="A84" s="19">
        <f>'AAA Competition(Master)'!A8</f>
        <v>1</v>
      </c>
      <c r="B84" s="19">
        <f>'AAA Competition(Master)'!B8</f>
        <v>22</v>
      </c>
      <c r="C84" s="20" t="str">
        <f>'AAA Competition(Master)'!C8</f>
        <v>PERRINE</v>
      </c>
      <c r="D84" s="19">
        <f>'AAA Competition(Master)'!D8</f>
        <v>380</v>
      </c>
      <c r="E84" s="19">
        <v>233</v>
      </c>
      <c r="F84" s="31">
        <v>74.78</v>
      </c>
      <c r="G84" s="19" cm="1">
        <f t="array" ref="G84">SUMPRODUCT(($A$5:$A$121=A84)*(F84&lt;$F$5:$F$121))+1</f>
        <v>19</v>
      </c>
    </row>
    <row r="85" spans="1:7" x14ac:dyDescent="0.3">
      <c r="A85" s="17">
        <f>'AAA Competition(Master)'!A100</f>
        <v>3</v>
      </c>
      <c r="B85" s="17">
        <f>'AAA Competition(Master)'!B100</f>
        <v>6</v>
      </c>
      <c r="C85" s="18" t="str">
        <f>'AAA Competition(Master)'!C100</f>
        <v>PINE CASTLE</v>
      </c>
      <c r="D85" s="17">
        <f>'AAA Competition(Master)'!D100</f>
        <v>2345</v>
      </c>
      <c r="E85" s="17">
        <v>1035</v>
      </c>
      <c r="F85" s="29">
        <v>85.14</v>
      </c>
      <c r="G85" s="17" cm="1">
        <f t="array" ref="G85">SUMPRODUCT(($A$5:$A$121=A85)*(F85&lt;$F$5:$F$121))+1</f>
        <v>4</v>
      </c>
    </row>
    <row r="86" spans="1:7" x14ac:dyDescent="0.3">
      <c r="A86" s="32">
        <f>'AAA Competition(Master)'!A71</f>
        <v>4</v>
      </c>
      <c r="B86" s="32">
        <f>'AAA Competition(Master)'!B71</f>
        <v>18</v>
      </c>
      <c r="C86" s="33" t="str">
        <f>'AAA Competition(Master)'!C71</f>
        <v>PINE ISLAND</v>
      </c>
      <c r="D86" s="32">
        <f>'AAA Competition(Master)'!D71</f>
        <v>1954</v>
      </c>
      <c r="E86" s="32">
        <v>1710</v>
      </c>
      <c r="F86" s="34">
        <v>82.34</v>
      </c>
      <c r="G86" s="32" cm="1">
        <f t="array" ref="G86">SUMPRODUCT(($A$5:$A$121=A86)*(F86&lt;$F$5:$F$121))+1</f>
        <v>9</v>
      </c>
    </row>
    <row r="87" spans="1:7" x14ac:dyDescent="0.3">
      <c r="A87" s="21">
        <v>2</v>
      </c>
      <c r="B87" s="21">
        <f>'AAA Competition(Master)'!B84</f>
        <v>21</v>
      </c>
      <c r="C87" s="22" t="str">
        <f>'AAA Competition(Master)'!C84</f>
        <v>POMPANO BCH</v>
      </c>
      <c r="D87" s="21">
        <f>'AAA Competition(Master)'!D84</f>
        <v>2157</v>
      </c>
      <c r="E87" s="21">
        <v>794</v>
      </c>
      <c r="F87" s="30">
        <v>79.459999999999994</v>
      </c>
      <c r="G87" s="21" cm="1">
        <f t="array" ref="G87">SUMPRODUCT(($A$5:$A$121=A87)*(F87&lt;$F$5:$F$121))+1</f>
        <v>12</v>
      </c>
    </row>
    <row r="88" spans="1:7" x14ac:dyDescent="0.3">
      <c r="A88" s="32">
        <f>'AAA Competition(Master)'!A81</f>
        <v>4</v>
      </c>
      <c r="B88" s="32">
        <f>'AAA Competition(Master)'!B81</f>
        <v>16</v>
      </c>
      <c r="C88" s="33" t="str">
        <f>'AAA Competition(Master)'!C81</f>
        <v>PORT CHARLOTTE</v>
      </c>
      <c r="D88" s="32">
        <f>'AAA Competition(Master)'!D81</f>
        <v>2121</v>
      </c>
      <c r="E88" s="32">
        <v>3463</v>
      </c>
      <c r="F88" s="34">
        <v>78.95</v>
      </c>
      <c r="G88" s="32" cm="1">
        <f t="array" ref="G88">SUMPRODUCT(($A$5:$A$121=A88)*(F88&lt;$F$5:$F$121))+1</f>
        <v>24</v>
      </c>
    </row>
    <row r="89" spans="1:7" x14ac:dyDescent="0.3">
      <c r="A89" s="21">
        <f>'AAA Competition(Master)'!A12</f>
        <v>2</v>
      </c>
      <c r="B89" s="21">
        <f>'AAA Competition(Master)'!B12</f>
        <v>15</v>
      </c>
      <c r="C89" s="22" t="str">
        <f>'AAA Competition(Master)'!C12</f>
        <v xml:space="preserve">PORT ST. LUCIE </v>
      </c>
      <c r="D89" s="21">
        <f>'AAA Competition(Master)'!D12</f>
        <v>513</v>
      </c>
      <c r="E89" s="21">
        <v>682</v>
      </c>
      <c r="F89" s="30">
        <v>79.790000000000006</v>
      </c>
      <c r="G89" s="21" cm="1">
        <f t="array" ref="G89">SUMPRODUCT(($A$5:$A$121=A89)*(F89&lt;$F$5:$F$121))+1</f>
        <v>10</v>
      </c>
    </row>
    <row r="90" spans="1:7" x14ac:dyDescent="0.3">
      <c r="A90" s="32">
        <f>'AAA Competition(Master)'!A54</f>
        <v>4</v>
      </c>
      <c r="B90" s="32">
        <f>'AAA Competition(Master)'!B54</f>
        <v>16</v>
      </c>
      <c r="C90" s="33" t="str">
        <f>'AAA Competition(Master)'!C54</f>
        <v>PUNTA GORDA</v>
      </c>
      <c r="D90" s="32">
        <f>'AAA Competition(Master)'!D54</f>
        <v>1693</v>
      </c>
      <c r="E90" s="32">
        <v>2801</v>
      </c>
      <c r="F90" s="34">
        <v>74.290000000000006</v>
      </c>
      <c r="G90" s="32" cm="1">
        <f t="array" ref="G90">SUMPRODUCT(($A$5:$A$121=A90)*(F90&lt;$F$5:$F$121))+1</f>
        <v>28</v>
      </c>
    </row>
    <row r="91" spans="1:7" x14ac:dyDescent="0.3">
      <c r="A91" s="19">
        <f>'AAA Competition(Master)'!A119</f>
        <v>1</v>
      </c>
      <c r="B91" s="19">
        <f>'AAA Competition(Master)'!B119</f>
        <v>1</v>
      </c>
      <c r="C91" s="20" t="str">
        <f>'AAA Competition(Master)'!C119</f>
        <v>QUINCY</v>
      </c>
      <c r="D91" s="19">
        <f>'AAA Competition(Master)'!D119</f>
        <v>2672</v>
      </c>
      <c r="E91" s="19">
        <v>238</v>
      </c>
      <c r="F91" s="31">
        <v>75.23</v>
      </c>
      <c r="G91" s="19" cm="1">
        <f t="array" ref="G91">SUMPRODUCT(($A$5:$A$121=A91)*(F91&lt;$F$5:$F$121))+1</f>
        <v>17</v>
      </c>
    </row>
    <row r="92" spans="1:7" x14ac:dyDescent="0.3">
      <c r="A92" s="19">
        <v>1</v>
      </c>
      <c r="B92" s="19">
        <f>'AAA Competition(Master)'!B85</f>
        <v>11</v>
      </c>
      <c r="C92" s="20" t="str">
        <f>'AAA Competition(Master)'!C85</f>
        <v>RIVERVIEW</v>
      </c>
      <c r="D92" s="19">
        <f>'AAA Competition(Master)'!D85</f>
        <v>2158</v>
      </c>
      <c r="E92" s="19">
        <v>600</v>
      </c>
      <c r="F92" s="31">
        <v>65.040000000000006</v>
      </c>
      <c r="G92" s="19" cm="1">
        <f t="array" ref="G92">SUMPRODUCT(($A$5:$A$121=A92)*(F92&lt;$F$5:$F$121))+1</f>
        <v>28</v>
      </c>
    </row>
    <row r="93" spans="1:7" x14ac:dyDescent="0.3">
      <c r="A93" s="32">
        <f>'AAA Competition(Master)'!A20</f>
        <v>4</v>
      </c>
      <c r="B93" s="32">
        <f>'AAA Competition(Master)'!B20</f>
        <v>13</v>
      </c>
      <c r="C93" s="33" t="str">
        <f>'AAA Competition(Master)'!C20</f>
        <v>RUSKIN</v>
      </c>
      <c r="D93" s="32">
        <f>'AAA Competition(Master)'!D20</f>
        <v>813</v>
      </c>
      <c r="E93" s="32">
        <v>2266</v>
      </c>
      <c r="F93" s="34">
        <v>81.239999999999995</v>
      </c>
      <c r="G93" s="32" cm="1">
        <f t="array" ref="G93">SUMPRODUCT(($A$5:$A$121=A93)*(F93&lt;$F$5:$F$121))+1</f>
        <v>15</v>
      </c>
    </row>
    <row r="94" spans="1:7" x14ac:dyDescent="0.3">
      <c r="A94" s="17">
        <f>'AAA Competition(Master)'!A66</f>
        <v>3</v>
      </c>
      <c r="B94" s="17">
        <f>'AAA Competition(Master)'!B66</f>
        <v>7</v>
      </c>
      <c r="C94" s="18" t="str">
        <f>'AAA Competition(Master)'!C66</f>
        <v>SANFORD</v>
      </c>
      <c r="D94" s="17">
        <f>'AAA Competition(Master)'!D66</f>
        <v>1851</v>
      </c>
      <c r="E94" s="17">
        <v>1082</v>
      </c>
      <c r="F94" s="29">
        <v>72.3</v>
      </c>
      <c r="G94" s="17" cm="1">
        <f t="array" ref="G94">SUMPRODUCT(($A$5:$A$121=A94)*(F94&lt;$F$5:$F$121))+1</f>
        <v>28</v>
      </c>
    </row>
    <row r="95" spans="1:7" x14ac:dyDescent="0.3">
      <c r="A95" s="21">
        <v>2</v>
      </c>
      <c r="B95" s="21">
        <f>'AAA Competition(Master)'!B40</f>
        <v>13</v>
      </c>
      <c r="C95" s="22" t="str">
        <f>'AAA Competition(Master)'!C40</f>
        <v>SARASOTA</v>
      </c>
      <c r="D95" s="21">
        <f>'AAA Competition(Master)'!D40</f>
        <v>1319</v>
      </c>
      <c r="E95" s="21">
        <v>937</v>
      </c>
      <c r="F95" s="30">
        <v>79.41</v>
      </c>
      <c r="G95" s="21" cm="1">
        <f t="array" ref="G95">SUMPRODUCT(($A$5:$A$121=A95)*(F95&lt;$F$5:$F$121))+1</f>
        <v>13</v>
      </c>
    </row>
    <row r="96" spans="1:7" x14ac:dyDescent="0.3">
      <c r="A96" s="32">
        <f>'AAA Competition(Master)'!A103</f>
        <v>4</v>
      </c>
      <c r="B96" s="32">
        <f>'AAA Competition(Master)'!B103</f>
        <v>9</v>
      </c>
      <c r="C96" s="33" t="str">
        <f>'AAA Competition(Master)'!C103</f>
        <v>SATELLITE BEACH</v>
      </c>
      <c r="D96" s="32">
        <f>'AAA Competition(Master)'!D103</f>
        <v>2367</v>
      </c>
      <c r="E96" s="32">
        <v>1506</v>
      </c>
      <c r="F96" s="34">
        <v>80.52</v>
      </c>
      <c r="G96" s="32" cm="1">
        <f t="array" ref="G96">SUMPRODUCT(($A$5:$A$121=A96)*(F96&lt;$F$5:$F$121))+1</f>
        <v>19</v>
      </c>
    </row>
    <row r="97" spans="1:7" x14ac:dyDescent="0.3">
      <c r="A97" s="17">
        <v>3</v>
      </c>
      <c r="B97" s="17">
        <f>'AAA Competition(Master)'!B60</f>
        <v>9</v>
      </c>
      <c r="C97" s="18" t="str">
        <f>'AAA Competition(Master)'!C60</f>
        <v>SEBASTIAN RIVER</v>
      </c>
      <c r="D97" s="17">
        <f>'AAA Competition(Master)'!D60</f>
        <v>1767</v>
      </c>
      <c r="E97" s="17">
        <v>995</v>
      </c>
      <c r="F97" s="29">
        <v>82.04</v>
      </c>
      <c r="G97" s="17" cm="1">
        <f t="array" ref="G97">SUMPRODUCT(($A$5:$A$121=A97)*(F97&lt;$F$5:$F$121))+1</f>
        <v>13</v>
      </c>
    </row>
    <row r="98" spans="1:7" x14ac:dyDescent="0.3">
      <c r="A98" s="32">
        <f>'AAA Competition(Master)'!A92</f>
        <v>4</v>
      </c>
      <c r="B98" s="32">
        <f>'AAA Competition(Master)'!B92</f>
        <v>14</v>
      </c>
      <c r="C98" s="33" t="str">
        <f>'AAA Competition(Master)'!C92</f>
        <v>SEBRING</v>
      </c>
      <c r="D98" s="32">
        <f>'AAA Competition(Master)'!D92</f>
        <v>2259</v>
      </c>
      <c r="E98" s="32">
        <v>1614</v>
      </c>
      <c r="F98" s="34">
        <v>81.06</v>
      </c>
      <c r="G98" s="32" cm="1">
        <f t="array" ref="G98">SUMPRODUCT(($A$5:$A$121=A98)*(F98&lt;$F$5:$F$121))+1</f>
        <v>17</v>
      </c>
    </row>
    <row r="99" spans="1:7" x14ac:dyDescent="0.3">
      <c r="A99" s="21">
        <f>'AAA Competition(Master)'!A33</f>
        <v>2</v>
      </c>
      <c r="B99" s="21">
        <f>'AAA Competition(Master)'!B33</f>
        <v>4</v>
      </c>
      <c r="C99" s="22" t="str">
        <f>'AAA Competition(Master)'!C33</f>
        <v>SILVER SPRINGS</v>
      </c>
      <c r="D99" s="21">
        <f>'AAA Competition(Master)'!D33</f>
        <v>1199</v>
      </c>
      <c r="E99" s="21">
        <v>707</v>
      </c>
      <c r="F99" s="30">
        <v>73.89</v>
      </c>
      <c r="G99" s="21" cm="1">
        <f t="array" ref="G99">SUMPRODUCT(($A$5:$A$121=A99)*(F99&lt;$F$5:$F$121))+1</f>
        <v>27</v>
      </c>
    </row>
    <row r="100" spans="1:7" x14ac:dyDescent="0.3">
      <c r="A100" s="21">
        <v>2</v>
      </c>
      <c r="B100" s="21">
        <f>'AAA Competition(Master)'!B97</f>
        <v>12</v>
      </c>
      <c r="C100" s="22" t="str">
        <f>'AAA Competition(Master)'!C97</f>
        <v>SO LAKELAND MULBERRY</v>
      </c>
      <c r="D100" s="21">
        <f>'AAA Competition(Master)'!D97</f>
        <v>2295</v>
      </c>
      <c r="E100" s="21">
        <v>757</v>
      </c>
      <c r="F100" s="30">
        <v>69.72</v>
      </c>
      <c r="G100" s="21" cm="1">
        <f t="array" ref="G100">SUMPRODUCT(($A$5:$A$121=A100)*(F100&lt;$F$5:$F$121))+1</f>
        <v>30</v>
      </c>
    </row>
    <row r="101" spans="1:7" x14ac:dyDescent="0.3">
      <c r="A101" s="17">
        <f>'AAA Competition(Master)'!A49</f>
        <v>3</v>
      </c>
      <c r="B101" s="17">
        <f>'AAA Competition(Master)'!B49</f>
        <v>6</v>
      </c>
      <c r="C101" s="18" t="str">
        <f>'AAA Competition(Master)'!C49</f>
        <v xml:space="preserve">SOUTH LAKE COUNTY  </v>
      </c>
      <c r="D101" s="17">
        <f>'AAA Competition(Master)'!D49</f>
        <v>1615</v>
      </c>
      <c r="E101" s="17">
        <v>1037</v>
      </c>
      <c r="F101" s="29">
        <v>78.3</v>
      </c>
      <c r="G101" s="17" cm="1">
        <f t="array" ref="G101">SUMPRODUCT(($A$5:$A$121=A101)*(F101&lt;$F$5:$F$121))+1</f>
        <v>21</v>
      </c>
    </row>
    <row r="102" spans="1:7" x14ac:dyDescent="0.3">
      <c r="A102" s="21">
        <v>2</v>
      </c>
      <c r="B102" s="21">
        <f>'AAA Competition(Master)'!B13</f>
        <v>8</v>
      </c>
      <c r="C102" s="22" t="str">
        <f>'AAA Competition(Master)'!C13</f>
        <v>SPRING HILL</v>
      </c>
      <c r="D102" s="21">
        <f>'AAA Competition(Master)'!D13</f>
        <v>521</v>
      </c>
      <c r="E102" s="21">
        <v>769</v>
      </c>
      <c r="F102" s="30">
        <v>71.5</v>
      </c>
      <c r="G102" s="21" cm="1">
        <f t="array" ref="G102">SUMPRODUCT(($A$5:$A$121=A102)*(F102&lt;$F$5:$F$121))+1</f>
        <v>28</v>
      </c>
    </row>
    <row r="103" spans="1:7" x14ac:dyDescent="0.3">
      <c r="A103" s="19">
        <v>1</v>
      </c>
      <c r="B103" s="19">
        <f>'AAA Competition(Master)'!B31</f>
        <v>10</v>
      </c>
      <c r="C103" s="20" t="str">
        <f>'AAA Competition(Master)'!C31</f>
        <v>ST PETERSBURG</v>
      </c>
      <c r="D103" s="19">
        <f>'AAA Competition(Master)'!D31</f>
        <v>1145</v>
      </c>
      <c r="E103" s="19">
        <v>525</v>
      </c>
      <c r="F103" s="31">
        <v>77.680000000000007</v>
      </c>
      <c r="G103" s="19" cm="1">
        <f t="array" ref="G103">SUMPRODUCT(($A$5:$A$121=A103)*(F103&lt;$F$5:$F$121))+1</f>
        <v>12</v>
      </c>
    </row>
    <row r="104" spans="1:7" x14ac:dyDescent="0.3">
      <c r="A104" s="19">
        <f>'AAA Competition(Master)'!A37</f>
        <v>1</v>
      </c>
      <c r="B104" s="19">
        <f>'AAA Competition(Master)'!B37</f>
        <v>17</v>
      </c>
      <c r="C104" s="20" t="str">
        <f>'AAA Competition(Master)'!C37</f>
        <v>STUART</v>
      </c>
      <c r="D104" s="19">
        <f>'AAA Competition(Master)'!D37</f>
        <v>1282</v>
      </c>
      <c r="E104" s="19">
        <v>315</v>
      </c>
      <c r="F104" s="31">
        <v>79.34</v>
      </c>
      <c r="G104" s="19" cm="1">
        <f t="array" ref="G104">SUMPRODUCT(($A$5:$A$121=A104)*(F104&lt;$F$5:$F$121))+1</f>
        <v>8</v>
      </c>
    </row>
    <row r="105" spans="1:7" x14ac:dyDescent="0.3">
      <c r="A105" s="21">
        <v>2</v>
      </c>
      <c r="B105" s="21">
        <f>'AAA Competition(Master)'!B7</f>
        <v>4</v>
      </c>
      <c r="C105" s="22" t="str">
        <f>'AAA Competition(Master)'!C7</f>
        <v>SUWANEE RIVER</v>
      </c>
      <c r="D105" s="21">
        <f>'AAA Competition(Master)'!D7</f>
        <v>325</v>
      </c>
      <c r="E105" s="21">
        <v>775</v>
      </c>
      <c r="F105" s="30">
        <v>71.08</v>
      </c>
      <c r="G105" s="21" cm="1">
        <f t="array" ref="G105">SUMPRODUCT(($A$5:$A$121=A105)*(F105&lt;$F$5:$F$121))+1</f>
        <v>29</v>
      </c>
    </row>
    <row r="106" spans="1:7" x14ac:dyDescent="0.3">
      <c r="A106" s="17">
        <f>'AAA Competition(Master)'!A29</f>
        <v>3</v>
      </c>
      <c r="B106" s="17">
        <f>'AAA Competition(Master)'!B29</f>
        <v>1</v>
      </c>
      <c r="C106" s="18" t="str">
        <f>'AAA Competition(Master)'!C29</f>
        <v>TALLAHASSEE</v>
      </c>
      <c r="D106" s="17">
        <f>'AAA Competition(Master)'!D29</f>
        <v>1075</v>
      </c>
      <c r="E106" s="17">
        <v>1000</v>
      </c>
      <c r="F106" s="29">
        <v>83.5</v>
      </c>
      <c r="G106" s="17" cm="1">
        <f t="array" ref="G106">SUMPRODUCT(($A$5:$A$121=A106)*(F106&lt;$F$5:$F$121))+1</f>
        <v>9</v>
      </c>
    </row>
    <row r="107" spans="1:7" x14ac:dyDescent="0.3">
      <c r="A107" s="32">
        <f>'AAA Competition(Master)'!A94</f>
        <v>4</v>
      </c>
      <c r="B107" s="32">
        <f>'AAA Competition(Master)'!B94</f>
        <v>21</v>
      </c>
      <c r="C107" s="33" t="str">
        <f>'AAA Competition(Master)'!C94</f>
        <v>TAMARAC</v>
      </c>
      <c r="D107" s="32">
        <f>'AAA Competition(Master)'!D94</f>
        <v>2267</v>
      </c>
      <c r="E107" s="32">
        <v>1720</v>
      </c>
      <c r="F107" s="34">
        <v>75.91</v>
      </c>
      <c r="G107" s="32" cm="1">
        <f t="array" ref="G107">SUMPRODUCT(($A$5:$A$121=A107)*(F107&lt;$F$5:$F$121))+1</f>
        <v>27</v>
      </c>
    </row>
    <row r="108" spans="1:7" x14ac:dyDescent="0.3">
      <c r="A108" s="32">
        <f>'AAA Competition(Master)'!A38</f>
        <v>4</v>
      </c>
      <c r="B108" s="32">
        <f>'AAA Competition(Master)'!B38</f>
        <v>19</v>
      </c>
      <c r="C108" s="33" t="str">
        <f>'AAA Competition(Master)'!C38</f>
        <v xml:space="preserve">TICE &amp; THE SHORES </v>
      </c>
      <c r="D108" s="32">
        <f>'AAA Competition(Master)'!D38</f>
        <v>1297</v>
      </c>
      <c r="E108" s="32">
        <v>2971</v>
      </c>
      <c r="F108" s="34">
        <v>81.37</v>
      </c>
      <c r="G108" s="32" cm="1">
        <f t="array" ref="G108">SUMPRODUCT(($A$5:$A$121=A108)*(F108&lt;$F$5:$F$121))+1</f>
        <v>14</v>
      </c>
    </row>
    <row r="109" spans="1:7" x14ac:dyDescent="0.3">
      <c r="A109" s="21">
        <v>2</v>
      </c>
      <c r="B109" s="21">
        <f>'AAA Competition(Master)'!B72</f>
        <v>7</v>
      </c>
      <c r="C109" s="22" t="str">
        <f>'AAA Competition(Master)'!C72</f>
        <v>TITUSVILLE</v>
      </c>
      <c r="D109" s="21">
        <f>'AAA Competition(Master)'!D72</f>
        <v>1962</v>
      </c>
      <c r="E109" s="21">
        <v>919</v>
      </c>
      <c r="F109" s="30">
        <v>78.77</v>
      </c>
      <c r="G109" s="21" cm="1">
        <f t="array" ref="G109">SUMPRODUCT(($A$5:$A$121=A109)*(F109&lt;$F$5:$F$121))+1</f>
        <v>15</v>
      </c>
    </row>
    <row r="110" spans="1:7" x14ac:dyDescent="0.3">
      <c r="A110" s="32">
        <f>'AAA Competition(Master)'!A39</f>
        <v>4</v>
      </c>
      <c r="B110" s="32">
        <f>'AAA Competition(Master)'!B39</f>
        <v>16</v>
      </c>
      <c r="C110" s="33" t="str">
        <f>'AAA Competition(Master)'!C39</f>
        <v>VENICE</v>
      </c>
      <c r="D110" s="32">
        <f>'AAA Competition(Master)'!D39</f>
        <v>1308</v>
      </c>
      <c r="E110" s="32">
        <v>6982</v>
      </c>
      <c r="F110" s="34">
        <v>77.19</v>
      </c>
      <c r="G110" s="32" cm="1">
        <f t="array" ref="G110">SUMPRODUCT(($A$5:$A$121=A110)*(F110&lt;$F$5:$F$121))+1</f>
        <v>26</v>
      </c>
    </row>
    <row r="111" spans="1:7" x14ac:dyDescent="0.3">
      <c r="A111" s="32">
        <f>'AAA Competition(Master)'!A63</f>
        <v>4</v>
      </c>
      <c r="B111" s="32">
        <f>'AAA Competition(Master)'!B63</f>
        <v>15</v>
      </c>
      <c r="C111" s="33" t="str">
        <f>'AAA Competition(Master)'!C63</f>
        <v>VERO BEACH</v>
      </c>
      <c r="D111" s="32">
        <f>'AAA Competition(Master)'!D63</f>
        <v>1822</v>
      </c>
      <c r="E111" s="32">
        <v>4212</v>
      </c>
      <c r="F111" s="34">
        <v>79.400000000000006</v>
      </c>
      <c r="G111" s="32" cm="1">
        <f t="array" ref="G111">SUMPRODUCT(($A$5:$A$121=A111)*(F111&lt;$F$5:$F$121))+1</f>
        <v>22</v>
      </c>
    </row>
    <row r="112" spans="1:7" x14ac:dyDescent="0.3">
      <c r="A112" s="32">
        <f>'AAA Competition(Master)'!A36</f>
        <v>4</v>
      </c>
      <c r="B112" s="32">
        <f>'AAA Competition(Master)'!B36</f>
        <v>6</v>
      </c>
      <c r="C112" s="33" t="str">
        <f>'AAA Competition(Master)'!C36</f>
        <v>VILLAGES LEESBURG</v>
      </c>
      <c r="D112" s="32">
        <f>'AAA Competition(Master)'!D36</f>
        <v>1271</v>
      </c>
      <c r="E112" s="32">
        <v>1747</v>
      </c>
      <c r="F112" s="34">
        <v>81.150000000000006</v>
      </c>
      <c r="G112" s="32" cm="1">
        <f t="array" ref="G112">SUMPRODUCT(($A$5:$A$121=A112)*(F112&lt;$F$5:$F$121))+1</f>
        <v>16</v>
      </c>
    </row>
    <row r="113" spans="1:7" x14ac:dyDescent="0.3">
      <c r="A113" s="21">
        <f>'AAA Competition(Master)'!A114</f>
        <v>2</v>
      </c>
      <c r="B113" s="21">
        <f>'AAA Competition(Master)'!B114</f>
        <v>1</v>
      </c>
      <c r="C113" s="22" t="str">
        <f>'AAA Competition(Master)'!C114</f>
        <v>WAKULLA COUNTY</v>
      </c>
      <c r="D113" s="21">
        <f>'AAA Competition(Master)'!D114</f>
        <v>2510</v>
      </c>
      <c r="E113" s="21">
        <v>722</v>
      </c>
      <c r="F113" s="30">
        <v>77.89</v>
      </c>
      <c r="G113" s="21" cm="1">
        <f t="array" ref="G113">SUMPRODUCT(($A$5:$A$121=A113)*(F113&lt;$F$5:$F$121))+1</f>
        <v>22</v>
      </c>
    </row>
    <row r="114" spans="1:7" x14ac:dyDescent="0.3">
      <c r="A114" s="19">
        <v>1</v>
      </c>
      <c r="B114" s="19">
        <f>'AAA Competition(Master)'!B46</f>
        <v>14</v>
      </c>
      <c r="C114" s="20" t="str">
        <f>'AAA Competition(Master)'!C46</f>
        <v>WAUCHULA</v>
      </c>
      <c r="D114" s="19">
        <f>'AAA Competition(Master)'!D46</f>
        <v>1487</v>
      </c>
      <c r="E114" s="19">
        <v>622</v>
      </c>
      <c r="F114" s="31">
        <v>73.08</v>
      </c>
      <c r="G114" s="19" cm="1">
        <f t="array" ref="G114">SUMPRODUCT(($A$5:$A$121=A114)*(F114&lt;$F$5:$F$121))+1</f>
        <v>21</v>
      </c>
    </row>
    <row r="115" spans="1:7" x14ac:dyDescent="0.3">
      <c r="A115" s="21">
        <v>2</v>
      </c>
      <c r="B115" s="21">
        <f>'AAA Competition(Master)'!B5</f>
        <v>21</v>
      </c>
      <c r="C115" s="22" t="str">
        <f>'AAA Competition(Master)'!C5</f>
        <v xml:space="preserve">WEST BOCA RATON </v>
      </c>
      <c r="D115" s="21">
        <f>'AAA Competition(Master)'!D5</f>
        <v>204</v>
      </c>
      <c r="E115" s="21">
        <v>950</v>
      </c>
      <c r="F115" s="30">
        <v>82.85</v>
      </c>
      <c r="G115" s="21" cm="1">
        <f t="array" ref="G115">SUMPRODUCT(($A$5:$A$121=A115)*(F115&lt;$F$5:$F$121))+1</f>
        <v>5</v>
      </c>
    </row>
    <row r="116" spans="1:7" x14ac:dyDescent="0.3">
      <c r="A116" s="19">
        <f>'AAA Competition(Master)'!A64</f>
        <v>1</v>
      </c>
      <c r="B116" s="19">
        <f>'AAA Competition(Master)'!B64</f>
        <v>22</v>
      </c>
      <c r="C116" s="20" t="str">
        <f>'AAA Competition(Master)'!C64</f>
        <v>WEST DADE</v>
      </c>
      <c r="D116" s="19">
        <f>'AAA Competition(Master)'!D64</f>
        <v>1825</v>
      </c>
      <c r="E116" s="19">
        <v>268</v>
      </c>
      <c r="F116" s="31">
        <v>82.62</v>
      </c>
      <c r="G116" s="19" cm="1">
        <f t="array" ref="G116">SUMPRODUCT(($A$5:$A$121=A116)*(F116&lt;$F$5:$F$121))+1</f>
        <v>2</v>
      </c>
    </row>
    <row r="117" spans="1:7" x14ac:dyDescent="0.3">
      <c r="A117" s="21">
        <v>2</v>
      </c>
      <c r="B117" s="21">
        <f>'AAA Competition(Master)'!B102</f>
        <v>4</v>
      </c>
      <c r="C117" s="22" t="str">
        <f>'AAA Competition(Master)'!C102</f>
        <v>WEST MARION</v>
      </c>
      <c r="D117" s="21">
        <f>'AAA Competition(Master)'!D102</f>
        <v>2356</v>
      </c>
      <c r="E117" s="21">
        <v>779</v>
      </c>
      <c r="F117" s="30">
        <v>78.28</v>
      </c>
      <c r="G117" s="21" cm="1">
        <f t="array" ref="G117">SUMPRODUCT(($A$5:$A$121=A117)*(F117&lt;$F$5:$F$121))+1</f>
        <v>17</v>
      </c>
    </row>
    <row r="118" spans="1:7" x14ac:dyDescent="0.3">
      <c r="A118" s="19">
        <f>'AAA Competition(Master)'!A45</f>
        <v>1</v>
      </c>
      <c r="B118" s="19">
        <f>'AAA Competition(Master)'!B45</f>
        <v>17</v>
      </c>
      <c r="C118" s="20" t="str">
        <f>'AAA Competition(Master)'!C45</f>
        <v xml:space="preserve">WEST PALM BEACH   </v>
      </c>
      <c r="D118" s="19">
        <f>'AAA Competition(Master)'!D45</f>
        <v>1461</v>
      </c>
      <c r="E118" s="19">
        <v>413</v>
      </c>
      <c r="F118" s="31">
        <v>77.290000000000006</v>
      </c>
      <c r="G118" s="19" cm="1">
        <f t="array" ref="G118">SUMPRODUCT(($A$5:$A$121=A118)*(F118&lt;$F$5:$F$121))+1</f>
        <v>13</v>
      </c>
    </row>
    <row r="119" spans="1:7" x14ac:dyDescent="0.3">
      <c r="A119" s="21">
        <v>2</v>
      </c>
      <c r="B119" s="21">
        <f>'AAA Competition(Master)'!B117</f>
        <v>7</v>
      </c>
      <c r="C119" s="22" t="str">
        <f>'AAA Competition(Master)'!C117</f>
        <v>WEST VOLUSIA</v>
      </c>
      <c r="D119" s="21">
        <f>'AAA Competition(Master)'!D117</f>
        <v>2538</v>
      </c>
      <c r="E119" s="21">
        <v>784</v>
      </c>
      <c r="F119" s="30">
        <v>77.989999999999995</v>
      </c>
      <c r="G119" s="21" cm="1">
        <f t="array" ref="G119">SUMPRODUCT(($A$5:$A$121=A119)*(F119&lt;$F$5:$F$121))+1</f>
        <v>20</v>
      </c>
    </row>
    <row r="120" spans="1:7" x14ac:dyDescent="0.3">
      <c r="A120" s="32">
        <f>'AAA Competition(Master)'!A26</f>
        <v>4</v>
      </c>
      <c r="B120" s="32">
        <f>'AAA Competition(Master)'!B26</f>
        <v>12</v>
      </c>
      <c r="C120" s="33" t="str">
        <f>'AAA Competition(Master)'!C26</f>
        <v>WINTER HAVEN</v>
      </c>
      <c r="D120" s="32">
        <f>'AAA Competition(Master)'!D26</f>
        <v>1023</v>
      </c>
      <c r="E120" s="32">
        <v>3578</v>
      </c>
      <c r="F120" s="34">
        <v>73.09</v>
      </c>
      <c r="G120" s="32" cm="1">
        <f t="array" ref="G120">SUMPRODUCT(($A$5:$A$121=A120)*(F120&lt;$F$5:$F$121))+1</f>
        <v>31</v>
      </c>
    </row>
    <row r="121" spans="1:7" x14ac:dyDescent="0.3">
      <c r="A121" s="32">
        <f>'AAA Competition(Master)'!A95</f>
        <v>4</v>
      </c>
      <c r="B121" s="32">
        <f>'AAA Competition(Master)'!B95</f>
        <v>8</v>
      </c>
      <c r="C121" s="33" t="str">
        <f>'AAA Competition(Master)'!C95</f>
        <v>ZEPHYRHILLS</v>
      </c>
      <c r="D121" s="32">
        <f>'AAA Competition(Master)'!D95</f>
        <v>2276</v>
      </c>
      <c r="E121" s="32">
        <v>5845</v>
      </c>
      <c r="F121" s="34">
        <v>84.41</v>
      </c>
      <c r="G121" s="32" cm="1">
        <f t="array" ref="G121">SUMPRODUCT(($A$5:$A$121=A121)*(F121&lt;$F$5:$F$121))+1</f>
        <v>2</v>
      </c>
    </row>
    <row r="122" spans="1:7" x14ac:dyDescent="0.3">
      <c r="F122" s="38"/>
    </row>
  </sheetData>
  <sheetProtection algorithmName="SHA-512" hashValue="8Bw2zRKUb47LuGeZZDs88JVHn5lOr5LPOMoLO9/CwGofJQuJ92NuMo5cXH5PFhcvY1vxeB0ss120Cgdv9zHExQ==" saltValue="671SK1MTjPFynokDMx3INQ==" spinCount="100000" sheet="1" objects="1" scenarios="1" selectLockedCells="1" sort="0" autoFilter="0" selectUnlockedCells="1"/>
  <protectedRanges>
    <protectedRange sqref="A4:G121" name="AllowSortFilter"/>
  </protectedRanges>
  <autoFilter ref="A4:G121" xr:uid="{54418BF7-6401-4F86-A550-FED0DF69DDB6}">
    <sortState xmlns:xlrd2="http://schemas.microsoft.com/office/spreadsheetml/2017/richdata2" ref="A5:G121">
      <sortCondition ref="C4:C121"/>
    </sortState>
  </autoFilter>
  <sortState xmlns:xlrd2="http://schemas.microsoft.com/office/spreadsheetml/2017/richdata2" ref="A5:F120">
    <sortCondition ref="A5:A120"/>
    <sortCondition descending="1" ref="F5:F120"/>
  </sortState>
  <mergeCells count="3">
    <mergeCell ref="A1:B1"/>
    <mergeCell ref="C2:D2"/>
    <mergeCell ref="C3:D3"/>
  </mergeCells>
  <conditionalFormatting sqref="E4">
    <cfRule type="cellIs" dxfId="0" priority="1" operator="equal">
      <formula>"Current Fiscal Year Active"</formula>
    </cfRule>
  </conditionalFormatting>
  <pageMargins left="0.45" right="0.45" top="0.75" bottom="0.75" header="0.3" footer="0.3"/>
  <pageSetup orientation="portrait" r:id="rId1"/>
  <headerFooter>
    <oddHeader xml:space="preserve">&amp;C&amp;"-,Bold"&amp;14 2026-27 FMA RETENTION CAMPAIGN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AAA Competition(Master)</vt:lpstr>
      <vt:lpstr>MC Sheet</vt:lpstr>
      <vt:lpstr>AAA Competition Sorted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ONeal</dc:creator>
  <cp:lastModifiedBy>Dan ONeal</cp:lastModifiedBy>
  <cp:lastPrinted>2026-10-08T13:02:52Z</cp:lastPrinted>
  <dcterms:created xsi:type="dcterms:W3CDTF">2022-12-05T18:17:52Z</dcterms:created>
  <dcterms:modified xsi:type="dcterms:W3CDTF">2026-10-08T13:03:05Z</dcterms:modified>
</cp:coreProperties>
</file>